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LS2024-090 - Evakuační vý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'LS2024-090 - Evakuační vý...'!$C$140:$K$864</definedName>
    <definedName name="_xlnm.Print_Area" localSheetId="1">'LS2024-090 - Evakuační vý...'!$C$4:$J$76,'LS2024-090 - Evakuační vý...'!$C$82:$J$124,'LS2024-090 - Evakuační vý...'!$C$130:$J$864</definedName>
    <definedName name="_xlnm.Print_Titles" localSheetId="1">'LS2024-090 - Evakuační vý...'!$140:$140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864"/>
  <c r="BH864"/>
  <c r="BG864"/>
  <c r="BE864"/>
  <c r="T864"/>
  <c r="R864"/>
  <c r="P864"/>
  <c r="BI863"/>
  <c r="BH863"/>
  <c r="BG863"/>
  <c r="BE863"/>
  <c r="T863"/>
  <c r="R863"/>
  <c r="P863"/>
  <c r="BI861"/>
  <c r="BH861"/>
  <c r="BG861"/>
  <c r="BE861"/>
  <c r="T861"/>
  <c r="T860"/>
  <c r="R861"/>
  <c r="R860"/>
  <c r="P861"/>
  <c r="P860"/>
  <c r="BI859"/>
  <c r="BH859"/>
  <c r="BG859"/>
  <c r="BE859"/>
  <c r="T859"/>
  <c r="R859"/>
  <c r="P859"/>
  <c r="BI858"/>
  <c r="BH858"/>
  <c r="BG858"/>
  <c r="BE858"/>
  <c r="T858"/>
  <c r="R858"/>
  <c r="P858"/>
  <c r="BI855"/>
  <c r="BH855"/>
  <c r="BG855"/>
  <c r="BE855"/>
  <c r="T855"/>
  <c r="R855"/>
  <c r="P855"/>
  <c r="BI854"/>
  <c r="BH854"/>
  <c r="BG854"/>
  <c r="BE854"/>
  <c r="T854"/>
  <c r="R854"/>
  <c r="P854"/>
  <c r="BI850"/>
  <c r="BH850"/>
  <c r="BG850"/>
  <c r="BE850"/>
  <c r="T850"/>
  <c r="R850"/>
  <c r="P850"/>
  <c r="BI848"/>
  <c r="BH848"/>
  <c r="BG848"/>
  <c r="BE848"/>
  <c r="T848"/>
  <c r="R848"/>
  <c r="P848"/>
  <c r="BI838"/>
  <c r="BH838"/>
  <c r="BG838"/>
  <c r="BE838"/>
  <c r="T838"/>
  <c r="R838"/>
  <c r="P838"/>
  <c r="BI836"/>
  <c r="BH836"/>
  <c r="BG836"/>
  <c r="BE836"/>
  <c r="T836"/>
  <c r="R836"/>
  <c r="P836"/>
  <c r="BI835"/>
  <c r="BH835"/>
  <c r="BG835"/>
  <c r="BE835"/>
  <c r="T835"/>
  <c r="R835"/>
  <c r="P835"/>
  <c r="BI834"/>
  <c r="BH834"/>
  <c r="BG834"/>
  <c r="BE834"/>
  <c r="T834"/>
  <c r="R834"/>
  <c r="P834"/>
  <c r="BI831"/>
  <c r="BH831"/>
  <c r="BG831"/>
  <c r="BE831"/>
  <c r="T831"/>
  <c r="R831"/>
  <c r="P831"/>
  <c r="BI825"/>
  <c r="BH825"/>
  <c r="BG825"/>
  <c r="BE825"/>
  <c r="T825"/>
  <c r="R825"/>
  <c r="P825"/>
  <c r="BI822"/>
  <c r="BH822"/>
  <c r="BG822"/>
  <c r="BE822"/>
  <c r="T822"/>
  <c r="R822"/>
  <c r="P822"/>
  <c r="BI819"/>
  <c r="BH819"/>
  <c r="BG819"/>
  <c r="BE819"/>
  <c r="T819"/>
  <c r="R819"/>
  <c r="P819"/>
  <c r="BI816"/>
  <c r="BH816"/>
  <c r="BG816"/>
  <c r="BE816"/>
  <c r="T816"/>
  <c r="R816"/>
  <c r="P816"/>
  <c r="BI814"/>
  <c r="BH814"/>
  <c r="BG814"/>
  <c r="BE814"/>
  <c r="T814"/>
  <c r="R814"/>
  <c r="P814"/>
  <c r="BI811"/>
  <c r="BH811"/>
  <c r="BG811"/>
  <c r="BE811"/>
  <c r="T811"/>
  <c r="R811"/>
  <c r="P811"/>
  <c r="BI809"/>
  <c r="BH809"/>
  <c r="BG809"/>
  <c r="BE809"/>
  <c r="T809"/>
  <c r="R809"/>
  <c r="P809"/>
  <c r="BI803"/>
  <c r="BH803"/>
  <c r="BG803"/>
  <c r="BE803"/>
  <c r="T803"/>
  <c r="R803"/>
  <c r="P803"/>
  <c r="BI801"/>
  <c r="BH801"/>
  <c r="BG801"/>
  <c r="BE801"/>
  <c r="T801"/>
  <c r="R801"/>
  <c r="P801"/>
  <c r="BI800"/>
  <c r="BH800"/>
  <c r="BG800"/>
  <c r="BE800"/>
  <c r="T800"/>
  <c r="R800"/>
  <c r="P800"/>
  <c r="BI798"/>
  <c r="BH798"/>
  <c r="BG798"/>
  <c r="BE798"/>
  <c r="T798"/>
  <c r="R798"/>
  <c r="P798"/>
  <c r="BI792"/>
  <c r="BH792"/>
  <c r="BG792"/>
  <c r="BE792"/>
  <c r="T792"/>
  <c r="R792"/>
  <c r="P792"/>
  <c r="BI791"/>
  <c r="BH791"/>
  <c r="BG791"/>
  <c r="BE791"/>
  <c r="T791"/>
  <c r="R791"/>
  <c r="P791"/>
  <c r="BI785"/>
  <c r="BH785"/>
  <c r="BG785"/>
  <c r="BE785"/>
  <c r="T785"/>
  <c r="R785"/>
  <c r="P785"/>
  <c r="BI783"/>
  <c r="BH783"/>
  <c r="BG783"/>
  <c r="BE783"/>
  <c r="T783"/>
  <c r="R783"/>
  <c r="P783"/>
  <c r="BI782"/>
  <c r="BH782"/>
  <c r="BG782"/>
  <c r="BE782"/>
  <c r="T782"/>
  <c r="R782"/>
  <c r="P782"/>
  <c r="BI779"/>
  <c r="BH779"/>
  <c r="BG779"/>
  <c r="BE779"/>
  <c r="T779"/>
  <c r="R779"/>
  <c r="P779"/>
  <c r="BI777"/>
  <c r="BH777"/>
  <c r="BG777"/>
  <c r="BE777"/>
  <c r="T777"/>
  <c r="R777"/>
  <c r="P777"/>
  <c r="BI774"/>
  <c r="BH774"/>
  <c r="BG774"/>
  <c r="BE774"/>
  <c r="T774"/>
  <c r="R774"/>
  <c r="P774"/>
  <c r="BI772"/>
  <c r="BH772"/>
  <c r="BG772"/>
  <c r="BE772"/>
  <c r="T772"/>
  <c r="R772"/>
  <c r="P772"/>
  <c r="BI771"/>
  <c r="BH771"/>
  <c r="BG771"/>
  <c r="BE771"/>
  <c r="T771"/>
  <c r="R771"/>
  <c r="P771"/>
  <c r="BI770"/>
  <c r="BH770"/>
  <c r="BG770"/>
  <c r="BE770"/>
  <c r="T770"/>
  <c r="R770"/>
  <c r="P770"/>
  <c r="BI767"/>
  <c r="BH767"/>
  <c r="BG767"/>
  <c r="BE767"/>
  <c r="T767"/>
  <c r="R767"/>
  <c r="P767"/>
  <c r="BI766"/>
  <c r="BH766"/>
  <c r="BG766"/>
  <c r="BE766"/>
  <c r="T766"/>
  <c r="R766"/>
  <c r="P766"/>
  <c r="BI763"/>
  <c r="BH763"/>
  <c r="BG763"/>
  <c r="BE763"/>
  <c r="T763"/>
  <c r="R763"/>
  <c r="P763"/>
  <c r="BI762"/>
  <c r="BH762"/>
  <c r="BG762"/>
  <c r="BE762"/>
  <c r="T762"/>
  <c r="R762"/>
  <c r="P762"/>
  <c r="BI759"/>
  <c r="BH759"/>
  <c r="BG759"/>
  <c r="BE759"/>
  <c r="T759"/>
  <c r="R759"/>
  <c r="P759"/>
  <c r="BI757"/>
  <c r="BH757"/>
  <c r="BG757"/>
  <c r="BE757"/>
  <c r="T757"/>
  <c r="R757"/>
  <c r="P757"/>
  <c r="BI754"/>
  <c r="BH754"/>
  <c r="BG754"/>
  <c r="BE754"/>
  <c r="T754"/>
  <c r="R754"/>
  <c r="P754"/>
  <c r="BI753"/>
  <c r="BH753"/>
  <c r="BG753"/>
  <c r="BE753"/>
  <c r="T753"/>
  <c r="R753"/>
  <c r="P753"/>
  <c r="BI752"/>
  <c r="BH752"/>
  <c r="BG752"/>
  <c r="BE752"/>
  <c r="T752"/>
  <c r="R752"/>
  <c r="P752"/>
  <c r="BI746"/>
  <c r="BH746"/>
  <c r="BG746"/>
  <c r="BE746"/>
  <c r="T746"/>
  <c r="R746"/>
  <c r="P746"/>
  <c r="BI745"/>
  <c r="BH745"/>
  <c r="BG745"/>
  <c r="BE745"/>
  <c r="T745"/>
  <c r="R745"/>
  <c r="P745"/>
  <c r="BI742"/>
  <c r="BH742"/>
  <c r="BG742"/>
  <c r="BE742"/>
  <c r="T742"/>
  <c r="R742"/>
  <c r="P742"/>
  <c r="BI741"/>
  <c r="BH741"/>
  <c r="BG741"/>
  <c r="BE741"/>
  <c r="T741"/>
  <c r="R741"/>
  <c r="P741"/>
  <c r="BI739"/>
  <c r="BH739"/>
  <c r="BG739"/>
  <c r="BE739"/>
  <c r="T739"/>
  <c r="R739"/>
  <c r="P739"/>
  <c r="BI737"/>
  <c r="BH737"/>
  <c r="BG737"/>
  <c r="BE737"/>
  <c r="T737"/>
  <c r="R737"/>
  <c r="P737"/>
  <c r="BI735"/>
  <c r="BH735"/>
  <c r="BG735"/>
  <c r="BE735"/>
  <c r="T735"/>
  <c r="R735"/>
  <c r="P735"/>
  <c r="BI734"/>
  <c r="BH734"/>
  <c r="BG734"/>
  <c r="BE734"/>
  <c r="T734"/>
  <c r="R734"/>
  <c r="P734"/>
  <c r="BI732"/>
  <c r="BH732"/>
  <c r="BG732"/>
  <c r="BE732"/>
  <c r="T732"/>
  <c r="R732"/>
  <c r="P732"/>
  <c r="BI729"/>
  <c r="BH729"/>
  <c r="BG729"/>
  <c r="BE729"/>
  <c r="T729"/>
  <c r="R729"/>
  <c r="P729"/>
  <c r="BI727"/>
  <c r="BH727"/>
  <c r="BG727"/>
  <c r="BE727"/>
  <c r="T727"/>
  <c r="R727"/>
  <c r="P727"/>
  <c r="BI725"/>
  <c r="BH725"/>
  <c r="BG725"/>
  <c r="BE725"/>
  <c r="T725"/>
  <c r="R725"/>
  <c r="P725"/>
  <c r="BI723"/>
  <c r="BH723"/>
  <c r="BG723"/>
  <c r="BE723"/>
  <c r="T723"/>
  <c r="R723"/>
  <c r="P723"/>
  <c r="BI721"/>
  <c r="BH721"/>
  <c r="BG721"/>
  <c r="BE721"/>
  <c r="T721"/>
  <c r="R721"/>
  <c r="P721"/>
  <c r="BI719"/>
  <c r="BH719"/>
  <c r="BG719"/>
  <c r="BE719"/>
  <c r="T719"/>
  <c r="R719"/>
  <c r="P719"/>
  <c r="BI716"/>
  <c r="BH716"/>
  <c r="BG716"/>
  <c r="BE716"/>
  <c r="T716"/>
  <c r="R716"/>
  <c r="P716"/>
  <c r="BI714"/>
  <c r="BH714"/>
  <c r="BG714"/>
  <c r="BE714"/>
  <c r="T714"/>
  <c r="R714"/>
  <c r="P714"/>
  <c r="BI712"/>
  <c r="BH712"/>
  <c r="BG712"/>
  <c r="BE712"/>
  <c r="T712"/>
  <c r="R712"/>
  <c r="P712"/>
  <c r="BI709"/>
  <c r="BH709"/>
  <c r="BG709"/>
  <c r="BE709"/>
  <c r="T709"/>
  <c r="R709"/>
  <c r="P709"/>
  <c r="BI707"/>
  <c r="BH707"/>
  <c r="BG707"/>
  <c r="BE707"/>
  <c r="T707"/>
  <c r="R707"/>
  <c r="P707"/>
  <c r="BI704"/>
  <c r="BH704"/>
  <c r="BG704"/>
  <c r="BE704"/>
  <c r="T704"/>
  <c r="R704"/>
  <c r="P704"/>
  <c r="BI701"/>
  <c r="BH701"/>
  <c r="BG701"/>
  <c r="BE701"/>
  <c r="T701"/>
  <c r="R701"/>
  <c r="P701"/>
  <c r="BI699"/>
  <c r="BH699"/>
  <c r="BG699"/>
  <c r="BE699"/>
  <c r="T699"/>
  <c r="R699"/>
  <c r="P699"/>
  <c r="BI696"/>
  <c r="BH696"/>
  <c r="BG696"/>
  <c r="BE696"/>
  <c r="T696"/>
  <c r="R696"/>
  <c r="P696"/>
  <c r="BI694"/>
  <c r="BH694"/>
  <c r="BG694"/>
  <c r="BE694"/>
  <c r="T694"/>
  <c r="R694"/>
  <c r="P694"/>
  <c r="BI691"/>
  <c r="BH691"/>
  <c r="BG691"/>
  <c r="BE691"/>
  <c r="T691"/>
  <c r="R691"/>
  <c r="P691"/>
  <c r="BI680"/>
  <c r="BH680"/>
  <c r="BG680"/>
  <c r="BE680"/>
  <c r="T680"/>
  <c r="R680"/>
  <c r="P680"/>
  <c r="BI670"/>
  <c r="BH670"/>
  <c r="BG670"/>
  <c r="BE670"/>
  <c r="T670"/>
  <c r="R670"/>
  <c r="P670"/>
  <c r="BI666"/>
  <c r="BH666"/>
  <c r="BG666"/>
  <c r="BE666"/>
  <c r="T666"/>
  <c r="R666"/>
  <c r="P666"/>
  <c r="BI663"/>
  <c r="BH663"/>
  <c r="BG663"/>
  <c r="BE663"/>
  <c r="T663"/>
  <c r="R663"/>
  <c r="P663"/>
  <c r="BI660"/>
  <c r="BH660"/>
  <c r="BG660"/>
  <c r="BE660"/>
  <c r="T660"/>
  <c r="R660"/>
  <c r="P660"/>
  <c r="BI658"/>
  <c r="BH658"/>
  <c r="BG658"/>
  <c r="BE658"/>
  <c r="T658"/>
  <c r="R658"/>
  <c r="P658"/>
  <c r="BI657"/>
  <c r="BH657"/>
  <c r="BG657"/>
  <c r="BE657"/>
  <c r="T657"/>
  <c r="R657"/>
  <c r="P657"/>
  <c r="BI654"/>
  <c r="BH654"/>
  <c r="BG654"/>
  <c r="BE654"/>
  <c r="T654"/>
  <c r="R654"/>
  <c r="P654"/>
  <c r="BI652"/>
  <c r="BH652"/>
  <c r="BG652"/>
  <c r="BE652"/>
  <c r="T652"/>
  <c r="R652"/>
  <c r="P652"/>
  <c r="BI651"/>
  <c r="BH651"/>
  <c r="BG651"/>
  <c r="BE651"/>
  <c r="T651"/>
  <c r="R651"/>
  <c r="P651"/>
  <c r="BI650"/>
  <c r="BH650"/>
  <c r="BG650"/>
  <c r="BE650"/>
  <c r="T650"/>
  <c r="R650"/>
  <c r="P650"/>
  <c r="BI649"/>
  <c r="BH649"/>
  <c r="BG649"/>
  <c r="BE649"/>
  <c r="T649"/>
  <c r="R649"/>
  <c r="P649"/>
  <c r="BI648"/>
  <c r="BH648"/>
  <c r="BG648"/>
  <c r="BE648"/>
  <c r="T648"/>
  <c r="R648"/>
  <c r="P648"/>
  <c r="BI647"/>
  <c r="BH647"/>
  <c r="BG647"/>
  <c r="BE647"/>
  <c r="T647"/>
  <c r="R647"/>
  <c r="P647"/>
  <c r="BI646"/>
  <c r="BH646"/>
  <c r="BG646"/>
  <c r="BE646"/>
  <c r="T646"/>
  <c r="R646"/>
  <c r="P646"/>
  <c r="BI645"/>
  <c r="BH645"/>
  <c r="BG645"/>
  <c r="BE645"/>
  <c r="T645"/>
  <c r="R645"/>
  <c r="P645"/>
  <c r="BI644"/>
  <c r="BH644"/>
  <c r="BG644"/>
  <c r="BE644"/>
  <c r="T644"/>
  <c r="R644"/>
  <c r="P644"/>
  <c r="BI643"/>
  <c r="BH643"/>
  <c r="BG643"/>
  <c r="BE643"/>
  <c r="T643"/>
  <c r="R643"/>
  <c r="P643"/>
  <c r="BI642"/>
  <c r="BH642"/>
  <c r="BG642"/>
  <c r="BE642"/>
  <c r="T642"/>
  <c r="R642"/>
  <c r="P642"/>
  <c r="BI641"/>
  <c r="BH641"/>
  <c r="BG641"/>
  <c r="BE641"/>
  <c r="T641"/>
  <c r="R641"/>
  <c r="P641"/>
  <c r="BI640"/>
  <c r="BH640"/>
  <c r="BG640"/>
  <c r="BE640"/>
  <c r="T640"/>
  <c r="R640"/>
  <c r="P640"/>
  <c r="BI639"/>
  <c r="BH639"/>
  <c r="BG639"/>
  <c r="BE639"/>
  <c r="T639"/>
  <c r="R639"/>
  <c r="P639"/>
  <c r="BI638"/>
  <c r="BH638"/>
  <c r="BG638"/>
  <c r="BE638"/>
  <c r="T638"/>
  <c r="R638"/>
  <c r="P638"/>
  <c r="BI637"/>
  <c r="BH637"/>
  <c r="BG637"/>
  <c r="BE637"/>
  <c r="T637"/>
  <c r="R637"/>
  <c r="P637"/>
  <c r="BI636"/>
  <c r="BH636"/>
  <c r="BG636"/>
  <c r="BE636"/>
  <c r="T636"/>
  <c r="R636"/>
  <c r="P636"/>
  <c r="BI635"/>
  <c r="BH635"/>
  <c r="BG635"/>
  <c r="BE635"/>
  <c r="T635"/>
  <c r="R635"/>
  <c r="P635"/>
  <c r="BI634"/>
  <c r="BH634"/>
  <c r="BG634"/>
  <c r="BE634"/>
  <c r="T634"/>
  <c r="R634"/>
  <c r="P634"/>
  <c r="BI633"/>
  <c r="BH633"/>
  <c r="BG633"/>
  <c r="BE633"/>
  <c r="T633"/>
  <c r="R633"/>
  <c r="P633"/>
  <c r="BI632"/>
  <c r="BH632"/>
  <c r="BG632"/>
  <c r="BE632"/>
  <c r="T632"/>
  <c r="R632"/>
  <c r="P632"/>
  <c r="BI630"/>
  <c r="BH630"/>
  <c r="BG630"/>
  <c r="BE630"/>
  <c r="T630"/>
  <c r="R630"/>
  <c r="P630"/>
  <c r="BI629"/>
  <c r="BH629"/>
  <c r="BG629"/>
  <c r="BE629"/>
  <c r="T629"/>
  <c r="R629"/>
  <c r="P629"/>
  <c r="BI628"/>
  <c r="BH628"/>
  <c r="BG628"/>
  <c r="BE628"/>
  <c r="T628"/>
  <c r="R628"/>
  <c r="P628"/>
  <c r="BI626"/>
  <c r="BH626"/>
  <c r="BG626"/>
  <c r="BE626"/>
  <c r="T626"/>
  <c r="R626"/>
  <c r="P626"/>
  <c r="BI624"/>
  <c r="BH624"/>
  <c r="BG624"/>
  <c r="BE624"/>
  <c r="T624"/>
  <c r="R624"/>
  <c r="P624"/>
  <c r="BI618"/>
  <c r="BH618"/>
  <c r="BG618"/>
  <c r="BE618"/>
  <c r="T618"/>
  <c r="R618"/>
  <c r="P618"/>
  <c r="BI608"/>
  <c r="BH608"/>
  <c r="BG608"/>
  <c r="BE608"/>
  <c r="T608"/>
  <c r="R608"/>
  <c r="P608"/>
  <c r="BI599"/>
  <c r="BH599"/>
  <c r="BG599"/>
  <c r="BE599"/>
  <c r="T599"/>
  <c r="R599"/>
  <c r="P599"/>
  <c r="BI595"/>
  <c r="BH595"/>
  <c r="BG595"/>
  <c r="BE595"/>
  <c r="T595"/>
  <c r="R595"/>
  <c r="P595"/>
  <c r="BI593"/>
  <c r="BH593"/>
  <c r="BG593"/>
  <c r="BE593"/>
  <c r="T593"/>
  <c r="R593"/>
  <c r="P593"/>
  <c r="BI587"/>
  <c r="BH587"/>
  <c r="BG587"/>
  <c r="BE587"/>
  <c r="T587"/>
  <c r="R587"/>
  <c r="P587"/>
  <c r="BI585"/>
  <c r="BH585"/>
  <c r="BG585"/>
  <c r="BE585"/>
  <c r="T585"/>
  <c r="R585"/>
  <c r="P585"/>
  <c r="BI579"/>
  <c r="BH579"/>
  <c r="BG579"/>
  <c r="BE579"/>
  <c r="T579"/>
  <c r="R579"/>
  <c r="P579"/>
  <c r="BI577"/>
  <c r="BH577"/>
  <c r="BG577"/>
  <c r="BE577"/>
  <c r="T577"/>
  <c r="R577"/>
  <c r="P577"/>
  <c r="BI571"/>
  <c r="BH571"/>
  <c r="BG571"/>
  <c r="BE571"/>
  <c r="T571"/>
  <c r="R571"/>
  <c r="P571"/>
  <c r="BI569"/>
  <c r="BH569"/>
  <c r="BG569"/>
  <c r="BE569"/>
  <c r="T569"/>
  <c r="R569"/>
  <c r="P569"/>
  <c r="BI567"/>
  <c r="BH567"/>
  <c r="BG567"/>
  <c r="BE567"/>
  <c r="T567"/>
  <c r="R567"/>
  <c r="P567"/>
  <c r="BI565"/>
  <c r="BH565"/>
  <c r="BG565"/>
  <c r="BE565"/>
  <c r="T565"/>
  <c r="R565"/>
  <c r="P565"/>
  <c r="BI563"/>
  <c r="BH563"/>
  <c r="BG563"/>
  <c r="BE563"/>
  <c r="T563"/>
  <c r="R563"/>
  <c r="P563"/>
  <c r="BI561"/>
  <c r="BH561"/>
  <c r="BG561"/>
  <c r="BE561"/>
  <c r="T561"/>
  <c r="R561"/>
  <c r="P561"/>
  <c r="BI559"/>
  <c r="BH559"/>
  <c r="BG559"/>
  <c r="BE559"/>
  <c r="T559"/>
  <c r="R559"/>
  <c r="P559"/>
  <c r="BI553"/>
  <c r="BH553"/>
  <c r="BG553"/>
  <c r="BE553"/>
  <c r="T553"/>
  <c r="R553"/>
  <c r="P553"/>
  <c r="BI551"/>
  <c r="BH551"/>
  <c r="BG551"/>
  <c r="BE551"/>
  <c r="T551"/>
  <c r="R551"/>
  <c r="P551"/>
  <c r="BI545"/>
  <c r="BH545"/>
  <c r="BG545"/>
  <c r="BE545"/>
  <c r="T545"/>
  <c r="R545"/>
  <c r="P545"/>
  <c r="BI543"/>
  <c r="BH543"/>
  <c r="BG543"/>
  <c r="BE543"/>
  <c r="T543"/>
  <c r="R543"/>
  <c r="P543"/>
  <c r="BI541"/>
  <c r="BH541"/>
  <c r="BG541"/>
  <c r="BE541"/>
  <c r="T541"/>
  <c r="R541"/>
  <c r="P541"/>
  <c r="BI539"/>
  <c r="BH539"/>
  <c r="BG539"/>
  <c r="BE539"/>
  <c r="T539"/>
  <c r="R539"/>
  <c r="P539"/>
  <c r="BI533"/>
  <c r="BH533"/>
  <c r="BG533"/>
  <c r="BE533"/>
  <c r="T533"/>
  <c r="R533"/>
  <c r="P533"/>
  <c r="BI530"/>
  <c r="BH530"/>
  <c r="BG530"/>
  <c r="BE530"/>
  <c r="T530"/>
  <c r="T529"/>
  <c r="R530"/>
  <c r="R529"/>
  <c r="P530"/>
  <c r="P529"/>
  <c r="BI528"/>
  <c r="BH528"/>
  <c r="BG528"/>
  <c r="BE528"/>
  <c r="T528"/>
  <c r="R528"/>
  <c r="P528"/>
  <c r="BI526"/>
  <c r="BH526"/>
  <c r="BG526"/>
  <c r="BE526"/>
  <c r="T526"/>
  <c r="R526"/>
  <c r="P526"/>
  <c r="BI525"/>
  <c r="BH525"/>
  <c r="BG525"/>
  <c r="BE525"/>
  <c r="T525"/>
  <c r="R525"/>
  <c r="P525"/>
  <c r="BI524"/>
  <c r="BH524"/>
  <c r="BG524"/>
  <c r="BE524"/>
  <c r="T524"/>
  <c r="R524"/>
  <c r="P524"/>
  <c r="BI522"/>
  <c r="BH522"/>
  <c r="BG522"/>
  <c r="BE522"/>
  <c r="T522"/>
  <c r="R522"/>
  <c r="P522"/>
  <c r="BI515"/>
  <c r="BH515"/>
  <c r="BG515"/>
  <c r="BE515"/>
  <c r="T515"/>
  <c r="R515"/>
  <c r="P515"/>
  <c r="BI508"/>
  <c r="BH508"/>
  <c r="BG508"/>
  <c r="BE508"/>
  <c r="T508"/>
  <c r="R508"/>
  <c r="P508"/>
  <c r="BI505"/>
  <c r="BH505"/>
  <c r="BG505"/>
  <c r="BE505"/>
  <c r="T505"/>
  <c r="R505"/>
  <c r="P505"/>
  <c r="BI502"/>
  <c r="BH502"/>
  <c r="BG502"/>
  <c r="BE502"/>
  <c r="T502"/>
  <c r="R502"/>
  <c r="P502"/>
  <c r="BI499"/>
  <c r="BH499"/>
  <c r="BG499"/>
  <c r="BE499"/>
  <c r="T499"/>
  <c r="R499"/>
  <c r="P499"/>
  <c r="BI497"/>
  <c r="BH497"/>
  <c r="BG497"/>
  <c r="BE497"/>
  <c r="T497"/>
  <c r="R497"/>
  <c r="P497"/>
  <c r="BI491"/>
  <c r="BH491"/>
  <c r="BG491"/>
  <c r="BE491"/>
  <c r="T491"/>
  <c r="R491"/>
  <c r="P491"/>
  <c r="BI490"/>
  <c r="BH490"/>
  <c r="BG490"/>
  <c r="BE490"/>
  <c r="T490"/>
  <c r="R490"/>
  <c r="P490"/>
  <c r="BI488"/>
  <c r="BH488"/>
  <c r="BG488"/>
  <c r="BE488"/>
  <c r="T488"/>
  <c r="R488"/>
  <c r="P488"/>
  <c r="BI487"/>
  <c r="BH487"/>
  <c r="BG487"/>
  <c r="BE487"/>
  <c r="T487"/>
  <c r="R487"/>
  <c r="P487"/>
  <c r="BI484"/>
  <c r="BH484"/>
  <c r="BG484"/>
  <c r="BE484"/>
  <c r="T484"/>
  <c r="R484"/>
  <c r="P484"/>
  <c r="BI483"/>
  <c r="BH483"/>
  <c r="BG483"/>
  <c r="BE483"/>
  <c r="T483"/>
  <c r="R483"/>
  <c r="P483"/>
  <c r="BI481"/>
  <c r="BH481"/>
  <c r="BG481"/>
  <c r="BE481"/>
  <c r="T481"/>
  <c r="R481"/>
  <c r="P481"/>
  <c r="BI478"/>
  <c r="BH478"/>
  <c r="BG478"/>
  <c r="BE478"/>
  <c r="T478"/>
  <c r="R478"/>
  <c r="P478"/>
  <c r="BI476"/>
  <c r="BH476"/>
  <c r="BG476"/>
  <c r="BE476"/>
  <c r="T476"/>
  <c r="R476"/>
  <c r="P476"/>
  <c r="BI474"/>
  <c r="BH474"/>
  <c r="BG474"/>
  <c r="BE474"/>
  <c r="T474"/>
  <c r="R474"/>
  <c r="P474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1"/>
  <c r="BH461"/>
  <c r="BG461"/>
  <c r="BE461"/>
  <c r="T461"/>
  <c r="R461"/>
  <c r="P461"/>
  <c r="BI458"/>
  <c r="BH458"/>
  <c r="BG458"/>
  <c r="BE458"/>
  <c r="T458"/>
  <c r="R458"/>
  <c r="P458"/>
  <c r="BI456"/>
  <c r="BH456"/>
  <c r="BG456"/>
  <c r="BE456"/>
  <c r="T456"/>
  <c r="R456"/>
  <c r="P456"/>
  <c r="BI453"/>
  <c r="BH453"/>
  <c r="BG453"/>
  <c r="BE453"/>
  <c r="T453"/>
  <c r="R453"/>
  <c r="P453"/>
  <c r="BI451"/>
  <c r="BH451"/>
  <c r="BG451"/>
  <c r="BE451"/>
  <c r="T451"/>
  <c r="R451"/>
  <c r="P451"/>
  <c r="BI450"/>
  <c r="BH450"/>
  <c r="BG450"/>
  <c r="BE450"/>
  <c r="T450"/>
  <c r="R450"/>
  <c r="P450"/>
  <c r="BI447"/>
  <c r="BH447"/>
  <c r="BG447"/>
  <c r="BE447"/>
  <c r="T447"/>
  <c r="R447"/>
  <c r="P447"/>
  <c r="BI444"/>
  <c r="BH444"/>
  <c r="BG444"/>
  <c r="BE444"/>
  <c r="T444"/>
  <c r="R444"/>
  <c r="P444"/>
  <c r="BI438"/>
  <c r="BH438"/>
  <c r="BG438"/>
  <c r="BE438"/>
  <c r="T438"/>
  <c r="R438"/>
  <c r="P438"/>
  <c r="BI435"/>
  <c r="BH435"/>
  <c r="BG435"/>
  <c r="BE435"/>
  <c r="T435"/>
  <c r="R435"/>
  <c r="P435"/>
  <c r="BI432"/>
  <c r="BH432"/>
  <c r="BG432"/>
  <c r="BE432"/>
  <c r="T432"/>
  <c r="R432"/>
  <c r="P432"/>
  <c r="BI429"/>
  <c r="BH429"/>
  <c r="BG429"/>
  <c r="BE429"/>
  <c r="T429"/>
  <c r="R429"/>
  <c r="P429"/>
  <c r="BI423"/>
  <c r="BH423"/>
  <c r="BG423"/>
  <c r="BE423"/>
  <c r="T423"/>
  <c r="R423"/>
  <c r="P423"/>
  <c r="BI420"/>
  <c r="BH420"/>
  <c r="BG420"/>
  <c r="BE420"/>
  <c r="T420"/>
  <c r="R420"/>
  <c r="P420"/>
  <c r="BI419"/>
  <c r="BH419"/>
  <c r="BG419"/>
  <c r="BE419"/>
  <c r="T419"/>
  <c r="R419"/>
  <c r="P419"/>
  <c r="BI416"/>
  <c r="BH416"/>
  <c r="BG416"/>
  <c r="BE416"/>
  <c r="T416"/>
  <c r="R416"/>
  <c r="P416"/>
  <c r="BI414"/>
  <c r="BH414"/>
  <c r="BG414"/>
  <c r="BE414"/>
  <c r="T414"/>
  <c r="R414"/>
  <c r="P414"/>
  <c r="BI412"/>
  <c r="BH412"/>
  <c r="BG412"/>
  <c r="BE412"/>
  <c r="T412"/>
  <c r="R412"/>
  <c r="P412"/>
  <c r="BI410"/>
  <c r="BH410"/>
  <c r="BG410"/>
  <c r="BE410"/>
  <c r="T410"/>
  <c r="R410"/>
  <c r="P410"/>
  <c r="BI408"/>
  <c r="BH408"/>
  <c r="BG408"/>
  <c r="BE408"/>
  <c r="T408"/>
  <c r="R408"/>
  <c r="P408"/>
  <c r="BI406"/>
  <c r="BH406"/>
  <c r="BG406"/>
  <c r="BE406"/>
  <c r="T406"/>
  <c r="R406"/>
  <c r="P406"/>
  <c r="BI404"/>
  <c r="BH404"/>
  <c r="BG404"/>
  <c r="BE404"/>
  <c r="T404"/>
  <c r="R404"/>
  <c r="P404"/>
  <c r="BI401"/>
  <c r="BH401"/>
  <c r="BG401"/>
  <c r="BE401"/>
  <c r="T401"/>
  <c r="R401"/>
  <c r="P401"/>
  <c r="BI398"/>
  <c r="BH398"/>
  <c r="BG398"/>
  <c r="BE398"/>
  <c r="T398"/>
  <c r="R398"/>
  <c r="P398"/>
  <c r="BI395"/>
  <c r="BH395"/>
  <c r="BG395"/>
  <c r="BE395"/>
  <c r="T395"/>
  <c r="R395"/>
  <c r="P395"/>
  <c r="BI392"/>
  <c r="BH392"/>
  <c r="BG392"/>
  <c r="BE392"/>
  <c r="T392"/>
  <c r="R392"/>
  <c r="P392"/>
  <c r="BI390"/>
  <c r="BH390"/>
  <c r="BG390"/>
  <c r="BE390"/>
  <c r="T390"/>
  <c r="R390"/>
  <c r="P390"/>
  <c r="BI388"/>
  <c r="BH388"/>
  <c r="BG388"/>
  <c r="BE388"/>
  <c r="T388"/>
  <c r="R388"/>
  <c r="P388"/>
  <c r="BI382"/>
  <c r="BH382"/>
  <c r="BG382"/>
  <c r="BE382"/>
  <c r="T382"/>
  <c r="R382"/>
  <c r="P382"/>
  <c r="BI379"/>
  <c r="BH379"/>
  <c r="BG379"/>
  <c r="BE379"/>
  <c r="T379"/>
  <c r="R379"/>
  <c r="P379"/>
  <c r="BI373"/>
  <c r="BH373"/>
  <c r="BG373"/>
  <c r="BE373"/>
  <c r="T373"/>
  <c r="R373"/>
  <c r="P373"/>
  <c r="BI365"/>
  <c r="BH365"/>
  <c r="BG365"/>
  <c r="BE365"/>
  <c r="T365"/>
  <c r="R365"/>
  <c r="P365"/>
  <c r="BI355"/>
  <c r="BH355"/>
  <c r="BG355"/>
  <c r="BE355"/>
  <c r="T355"/>
  <c r="R355"/>
  <c r="P355"/>
  <c r="BI347"/>
  <c r="BH347"/>
  <c r="BG347"/>
  <c r="BE347"/>
  <c r="T347"/>
  <c r="R347"/>
  <c r="P347"/>
  <c r="BI339"/>
  <c r="BH339"/>
  <c r="BG339"/>
  <c r="BE339"/>
  <c r="T339"/>
  <c r="R339"/>
  <c r="P339"/>
  <c r="BI334"/>
  <c r="BH334"/>
  <c r="BG334"/>
  <c r="BE334"/>
  <c r="T334"/>
  <c r="R334"/>
  <c r="P334"/>
  <c r="BI328"/>
  <c r="BH328"/>
  <c r="BG328"/>
  <c r="BE328"/>
  <c r="T328"/>
  <c r="R328"/>
  <c r="P328"/>
  <c r="BI325"/>
  <c r="BH325"/>
  <c r="BG325"/>
  <c r="BE325"/>
  <c r="T325"/>
  <c r="R325"/>
  <c r="P325"/>
  <c r="BI322"/>
  <c r="BH322"/>
  <c r="BG322"/>
  <c r="BE322"/>
  <c r="T322"/>
  <c r="R322"/>
  <c r="P322"/>
  <c r="BI319"/>
  <c r="BH319"/>
  <c r="BG319"/>
  <c r="BE319"/>
  <c r="T319"/>
  <c r="R319"/>
  <c r="P319"/>
  <c r="BI316"/>
  <c r="BH316"/>
  <c r="BG316"/>
  <c r="BE316"/>
  <c r="T316"/>
  <c r="R316"/>
  <c r="P316"/>
  <c r="BI312"/>
  <c r="BH312"/>
  <c r="BG312"/>
  <c r="BE312"/>
  <c r="T312"/>
  <c r="R312"/>
  <c r="P312"/>
  <c r="BI309"/>
  <c r="BH309"/>
  <c r="BG309"/>
  <c r="BE309"/>
  <c r="T309"/>
  <c r="R309"/>
  <c r="P309"/>
  <c r="BI308"/>
  <c r="BH308"/>
  <c r="BG308"/>
  <c r="BE308"/>
  <c r="T308"/>
  <c r="R308"/>
  <c r="P308"/>
  <c r="BI300"/>
  <c r="BH300"/>
  <c r="BG300"/>
  <c r="BE300"/>
  <c r="T300"/>
  <c r="R300"/>
  <c r="P300"/>
  <c r="BI292"/>
  <c r="BH292"/>
  <c r="BG292"/>
  <c r="BE292"/>
  <c r="T292"/>
  <c r="R292"/>
  <c r="P292"/>
  <c r="BI284"/>
  <c r="BH284"/>
  <c r="BG284"/>
  <c r="BE284"/>
  <c r="T284"/>
  <c r="R284"/>
  <c r="P284"/>
  <c r="BI276"/>
  <c r="BH276"/>
  <c r="BG276"/>
  <c r="BE276"/>
  <c r="T276"/>
  <c r="R276"/>
  <c r="P276"/>
  <c r="BI274"/>
  <c r="BH274"/>
  <c r="BG274"/>
  <c r="BE274"/>
  <c r="T274"/>
  <c r="R274"/>
  <c r="P274"/>
  <c r="BI273"/>
  <c r="BH273"/>
  <c r="BG273"/>
  <c r="BE273"/>
  <c r="T273"/>
  <c r="R273"/>
  <c r="P273"/>
  <c r="BI270"/>
  <c r="BH270"/>
  <c r="BG270"/>
  <c r="BE270"/>
  <c r="T270"/>
  <c r="R270"/>
  <c r="P270"/>
  <c r="BI267"/>
  <c r="BH267"/>
  <c r="BG267"/>
  <c r="BE267"/>
  <c r="T267"/>
  <c r="R267"/>
  <c r="P267"/>
  <c r="BI260"/>
  <c r="BH260"/>
  <c r="BG260"/>
  <c r="BE260"/>
  <c r="T260"/>
  <c r="R260"/>
  <c r="P260"/>
  <c r="BI254"/>
  <c r="BH254"/>
  <c r="BG254"/>
  <c r="BE254"/>
  <c r="T254"/>
  <c r="R254"/>
  <c r="P254"/>
  <c r="BI251"/>
  <c r="BH251"/>
  <c r="BG251"/>
  <c r="BE251"/>
  <c r="T251"/>
  <c r="R251"/>
  <c r="P251"/>
  <c r="BI243"/>
  <c r="BH243"/>
  <c r="BG243"/>
  <c r="BE243"/>
  <c r="T243"/>
  <c r="R243"/>
  <c r="P243"/>
  <c r="BI237"/>
  <c r="BH237"/>
  <c r="BG237"/>
  <c r="BE237"/>
  <c r="T237"/>
  <c r="R237"/>
  <c r="P237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6"/>
  <c r="BH226"/>
  <c r="BG226"/>
  <c r="BE226"/>
  <c r="T226"/>
  <c r="R226"/>
  <c r="P226"/>
  <c r="BI222"/>
  <c r="BH222"/>
  <c r="BG222"/>
  <c r="BE222"/>
  <c r="T222"/>
  <c r="R222"/>
  <c r="P222"/>
  <c r="BI219"/>
  <c r="BH219"/>
  <c r="BG219"/>
  <c r="BE219"/>
  <c r="T219"/>
  <c r="R219"/>
  <c r="P219"/>
  <c r="BI218"/>
  <c r="BH218"/>
  <c r="BG218"/>
  <c r="BE218"/>
  <c r="T218"/>
  <c r="R218"/>
  <c r="P218"/>
  <c r="BI212"/>
  <c r="BH212"/>
  <c r="BG212"/>
  <c r="BE212"/>
  <c r="T212"/>
  <c r="R212"/>
  <c r="P212"/>
  <c r="BI209"/>
  <c r="BH209"/>
  <c r="BG209"/>
  <c r="BE209"/>
  <c r="T209"/>
  <c r="R209"/>
  <c r="P209"/>
  <c r="BI206"/>
  <c r="BH206"/>
  <c r="BG206"/>
  <c r="BE206"/>
  <c r="T206"/>
  <c r="R206"/>
  <c r="P206"/>
  <c r="BI200"/>
  <c r="BH200"/>
  <c r="BG200"/>
  <c r="BE200"/>
  <c r="T200"/>
  <c r="R200"/>
  <c r="P200"/>
  <c r="BI193"/>
  <c r="BH193"/>
  <c r="BG193"/>
  <c r="BE193"/>
  <c r="T193"/>
  <c r="R193"/>
  <c r="P193"/>
  <c r="BI191"/>
  <c r="BH191"/>
  <c r="BG191"/>
  <c r="BE191"/>
  <c r="T191"/>
  <c r="R191"/>
  <c r="P191"/>
  <c r="BI190"/>
  <c r="BH190"/>
  <c r="BG190"/>
  <c r="BE190"/>
  <c r="T190"/>
  <c r="R190"/>
  <c r="P190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1"/>
  <c r="BH181"/>
  <c r="BG181"/>
  <c r="BE181"/>
  <c r="T181"/>
  <c r="R181"/>
  <c r="P181"/>
  <c r="BI173"/>
  <c r="BH173"/>
  <c r="BG173"/>
  <c r="BE173"/>
  <c r="T173"/>
  <c r="R173"/>
  <c r="P173"/>
  <c r="BI170"/>
  <c r="BH170"/>
  <c r="BG170"/>
  <c r="BE170"/>
  <c r="T170"/>
  <c r="R170"/>
  <c r="P170"/>
  <c r="BI169"/>
  <c r="BH169"/>
  <c r="BG169"/>
  <c r="BE169"/>
  <c r="T169"/>
  <c r="R169"/>
  <c r="P169"/>
  <c r="BI166"/>
  <c r="BH166"/>
  <c r="BG166"/>
  <c r="BE166"/>
  <c r="T166"/>
  <c r="R166"/>
  <c r="P166"/>
  <c r="BI164"/>
  <c r="BH164"/>
  <c r="BG164"/>
  <c r="BE164"/>
  <c r="T164"/>
  <c r="R164"/>
  <c r="P164"/>
  <c r="BI158"/>
  <c r="BH158"/>
  <c r="BG158"/>
  <c r="BE158"/>
  <c r="T158"/>
  <c r="R158"/>
  <c r="P158"/>
  <c r="BI152"/>
  <c r="BH152"/>
  <c r="BG152"/>
  <c r="BE152"/>
  <c r="T152"/>
  <c r="R152"/>
  <c r="P152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J138"/>
  <c r="J137"/>
  <c r="F137"/>
  <c r="F135"/>
  <c r="E133"/>
  <c r="J90"/>
  <c r="J89"/>
  <c r="F89"/>
  <c r="F87"/>
  <c r="E85"/>
  <c r="J16"/>
  <c r="E16"/>
  <c r="F138"/>
  <c r="J15"/>
  <c r="J10"/>
  <c r="J87"/>
  <c i="1" r="L90"/>
  <c r="AM90"/>
  <c r="AM89"/>
  <c r="L89"/>
  <c r="AM87"/>
  <c r="L87"/>
  <c r="L85"/>
  <c r="L84"/>
  <c i="2" r="J825"/>
  <c r="J792"/>
  <c r="J746"/>
  <c r="BK654"/>
  <c r="J530"/>
  <c r="BK466"/>
  <c r="J274"/>
  <c r="J212"/>
  <c r="BK861"/>
  <c r="J766"/>
  <c r="BK709"/>
  <c r="J618"/>
  <c r="J502"/>
  <c r="BK435"/>
  <c r="BK339"/>
  <c r="BK188"/>
  <c r="J836"/>
  <c r="J732"/>
  <c r="BK660"/>
  <c r="J571"/>
  <c r="J481"/>
  <c r="J339"/>
  <c r="J188"/>
  <c r="J850"/>
  <c r="J772"/>
  <c r="BK734"/>
  <c r="J680"/>
  <c r="BK643"/>
  <c r="BK565"/>
  <c r="J484"/>
  <c r="J388"/>
  <c r="J184"/>
  <c r="J816"/>
  <c r="J725"/>
  <c r="J647"/>
  <c r="BK630"/>
  <c r="BK476"/>
  <c r="BK414"/>
  <c r="J334"/>
  <c r="BK200"/>
  <c r="BK800"/>
  <c r="J753"/>
  <c r="J642"/>
  <c r="J539"/>
  <c r="BK456"/>
  <c r="J328"/>
  <c r="J251"/>
  <c i="1" r="AS94"/>
  <c i="2" r="J745"/>
  <c r="J641"/>
  <c r="J551"/>
  <c r="J468"/>
  <c r="J300"/>
  <c r="BK170"/>
  <c r="J783"/>
  <c r="J712"/>
  <c r="J651"/>
  <c r="BK626"/>
  <c r="J508"/>
  <c r="BK419"/>
  <c r="BK309"/>
  <c r="BK146"/>
  <c r="BK811"/>
  <c r="BK752"/>
  <c r="J648"/>
  <c r="J526"/>
  <c r="BK465"/>
  <c r="J390"/>
  <c r="BK237"/>
  <c r="BK858"/>
  <c r="BK716"/>
  <c r="BK585"/>
  <c r="J491"/>
  <c r="J451"/>
  <c r="BK382"/>
  <c r="BK209"/>
  <c r="BK854"/>
  <c r="J782"/>
  <c r="BK719"/>
  <c r="J628"/>
  <c r="BK488"/>
  <c r="BK444"/>
  <c r="J398"/>
  <c r="BK251"/>
  <c r="BK859"/>
  <c r="J779"/>
  <c r="J721"/>
  <c r="J654"/>
  <c r="BK633"/>
  <c r="J563"/>
  <c r="BK470"/>
  <c r="J325"/>
  <c r="J190"/>
  <c r="J819"/>
  <c r="BK771"/>
  <c r="J701"/>
  <c r="BK639"/>
  <c r="BK624"/>
  <c r="J465"/>
  <c r="BK388"/>
  <c r="J222"/>
  <c r="J848"/>
  <c r="J752"/>
  <c r="BK691"/>
  <c r="BK595"/>
  <c r="BK505"/>
  <c r="J438"/>
  <c r="J284"/>
  <c r="J206"/>
  <c r="BK770"/>
  <c r="J658"/>
  <c r="J630"/>
  <c r="BK541"/>
  <c r="J456"/>
  <c r="J309"/>
  <c r="J166"/>
  <c r="BK707"/>
  <c r="BK644"/>
  <c r="J545"/>
  <c r="BK450"/>
  <c r="J347"/>
  <c r="BK158"/>
  <c r="BK822"/>
  <c r="J734"/>
  <c r="BK635"/>
  <c r="J525"/>
  <c r="J447"/>
  <c r="J355"/>
  <c r="J219"/>
  <c r="J863"/>
  <c r="J767"/>
  <c r="BK670"/>
  <c r="BK561"/>
  <c r="BK508"/>
  <c r="BK461"/>
  <c r="BK379"/>
  <c r="BK292"/>
  <c r="BK152"/>
  <c r="BK801"/>
  <c r="BK640"/>
  <c r="BK525"/>
  <c r="J470"/>
  <c r="J392"/>
  <c r="BK191"/>
  <c r="J861"/>
  <c r="BK766"/>
  <c r="J719"/>
  <c r="J657"/>
  <c r="J634"/>
  <c r="BK559"/>
  <c r="J476"/>
  <c r="J420"/>
  <c r="J267"/>
  <c r="J146"/>
  <c r="BK777"/>
  <c r="J704"/>
  <c r="BK646"/>
  <c r="BK634"/>
  <c r="BK618"/>
  <c r="J466"/>
  <c r="J365"/>
  <c r="J186"/>
  <c r="BK838"/>
  <c r="J771"/>
  <c r="J707"/>
  <c r="J565"/>
  <c r="J464"/>
  <c r="BK406"/>
  <c r="J312"/>
  <c r="BK228"/>
  <c r="J763"/>
  <c r="BK704"/>
  <c r="J626"/>
  <c r="J469"/>
  <c r="J408"/>
  <c r="BK243"/>
  <c r="J770"/>
  <c r="J699"/>
  <c r="BK641"/>
  <c r="J567"/>
  <c r="BK451"/>
  <c r="J292"/>
  <c r="J854"/>
  <c r="J762"/>
  <c r="BK723"/>
  <c r="J595"/>
  <c r="BK497"/>
  <c r="J412"/>
  <c r="J270"/>
  <c r="BK864"/>
  <c r="J822"/>
  <c r="J737"/>
  <c r="BK638"/>
  <c r="J543"/>
  <c r="BK474"/>
  <c r="J423"/>
  <c r="BK347"/>
  <c r="BK222"/>
  <c r="J814"/>
  <c r="BK735"/>
  <c r="BK694"/>
  <c r="J541"/>
  <c r="J410"/>
  <c r="J316"/>
  <c r="J855"/>
  <c r="BK741"/>
  <c r="BK658"/>
  <c r="J639"/>
  <c r="BK571"/>
  <c r="BK502"/>
  <c r="J435"/>
  <c r="BK284"/>
  <c r="BK181"/>
  <c r="BK834"/>
  <c r="BK762"/>
  <c r="BK680"/>
  <c r="J644"/>
  <c r="J497"/>
  <c r="BK464"/>
  <c r="J406"/>
  <c r="BK206"/>
  <c r="J145"/>
  <c r="BK779"/>
  <c r="J735"/>
  <c r="J635"/>
  <c r="BK545"/>
  <c r="J444"/>
  <c r="J260"/>
  <c r="J152"/>
  <c r="J759"/>
  <c r="J652"/>
  <c r="J585"/>
  <c r="BK515"/>
  <c r="BK390"/>
  <c r="J218"/>
  <c r="J164"/>
  <c r="J754"/>
  <c r="J694"/>
  <c r="J646"/>
  <c r="J579"/>
  <c r="J499"/>
  <c r="BK328"/>
  <c r="BK232"/>
  <c r="BK144"/>
  <c r="J838"/>
  <c r="J801"/>
  <c r="BK721"/>
  <c r="J577"/>
  <c r="BK481"/>
  <c r="J401"/>
  <c r="J243"/>
  <c r="BK855"/>
  <c r="J742"/>
  <c r="BK699"/>
  <c r="J553"/>
  <c r="BK478"/>
  <c r="BK410"/>
  <c r="BK270"/>
  <c r="J181"/>
  <c r="BK850"/>
  <c r="J777"/>
  <c r="BK714"/>
  <c r="BK587"/>
  <c r="BK420"/>
  <c r="J382"/>
  <c r="BK260"/>
  <c r="BK145"/>
  <c r="J831"/>
  <c r="J757"/>
  <c r="BK712"/>
  <c r="BK651"/>
  <c r="J569"/>
  <c r="BK543"/>
  <c r="J453"/>
  <c r="BK273"/>
  <c r="J170"/>
  <c r="BK803"/>
  <c r="BK745"/>
  <c r="J663"/>
  <c r="J632"/>
  <c r="J593"/>
  <c r="J429"/>
  <c r="BK312"/>
  <c r="J169"/>
  <c r="J798"/>
  <c r="BK746"/>
  <c r="BK696"/>
  <c r="J561"/>
  <c r="J458"/>
  <c r="BK334"/>
  <c r="J237"/>
  <c r="BK831"/>
  <c r="J649"/>
  <c r="BK567"/>
  <c r="J522"/>
  <c r="BK423"/>
  <c r="BK276"/>
  <c r="J811"/>
  <c r="J714"/>
  <c r="J636"/>
  <c r="BK569"/>
  <c r="J490"/>
  <c r="BK416"/>
  <c r="J276"/>
  <c r="J858"/>
  <c r="BK791"/>
  <c r="J670"/>
  <c r="BK563"/>
  <c r="J488"/>
  <c r="BK438"/>
  <c r="J308"/>
  <c r="J864"/>
  <c r="BK848"/>
  <c r="BK739"/>
  <c r="J650"/>
  <c r="BK533"/>
  <c r="BK483"/>
  <c r="J414"/>
  <c r="BK319"/>
  <c r="J191"/>
  <c r="BK819"/>
  <c r="BK772"/>
  <c r="BK637"/>
  <c r="J524"/>
  <c r="J461"/>
  <c r="BK401"/>
  <c r="J230"/>
  <c r="BK169"/>
  <c r="BK798"/>
  <c r="BK742"/>
  <c r="BK701"/>
  <c r="BK599"/>
  <c r="J505"/>
  <c r="BK458"/>
  <c r="J319"/>
  <c r="BK173"/>
  <c r="BK814"/>
  <c r="J696"/>
  <c r="J645"/>
  <c r="BK608"/>
  <c r="BK463"/>
  <c r="BK398"/>
  <c r="BK254"/>
  <c r="J173"/>
  <c r="BK809"/>
  <c r="BK774"/>
  <c r="BK725"/>
  <c r="BK632"/>
  <c r="BK499"/>
  <c r="J419"/>
  <c r="J273"/>
  <c r="BK184"/>
  <c r="BK753"/>
  <c r="BK648"/>
  <c r="BK553"/>
  <c r="J478"/>
  <c r="J379"/>
  <c r="BK186"/>
  <c r="BK767"/>
  <c r="J660"/>
  <c r="J643"/>
  <c r="J608"/>
  <c r="BK429"/>
  <c r="J322"/>
  <c r="BK226"/>
  <c r="BK835"/>
  <c r="BK785"/>
  <c r="J599"/>
  <c r="BK522"/>
  <c r="J432"/>
  <c r="BK267"/>
  <c r="BK863"/>
  <c r="BK816"/>
  <c r="BK732"/>
  <c r="J637"/>
  <c r="BK524"/>
  <c r="BK467"/>
  <c r="BK404"/>
  <c r="BK308"/>
  <c r="J859"/>
  <c r="BK763"/>
  <c r="J709"/>
  <c r="BK593"/>
  <c r="BK484"/>
  <c r="J404"/>
  <c r="BK212"/>
  <c r="J809"/>
  <c r="BK754"/>
  <c r="BK663"/>
  <c r="BK645"/>
  <c r="BK577"/>
  <c r="BK551"/>
  <c r="BK469"/>
  <c r="BK408"/>
  <c r="J200"/>
  <c r="J835"/>
  <c r="BK759"/>
  <c r="J666"/>
  <c r="J640"/>
  <c r="BK491"/>
  <c r="J450"/>
  <c r="J395"/>
  <c r="BK274"/>
  <c r="J193"/>
  <c r="BK825"/>
  <c r="J739"/>
  <c r="J638"/>
  <c r="J533"/>
  <c r="BK453"/>
  <c r="BK365"/>
  <c r="BK218"/>
  <c r="BK783"/>
  <c r="BK650"/>
  <c r="J559"/>
  <c r="J487"/>
  <c r="BK432"/>
  <c r="J232"/>
  <c r="J774"/>
  <c r="J727"/>
  <c r="BK649"/>
  <c r="J624"/>
  <c r="J515"/>
  <c r="BK395"/>
  <c r="J254"/>
  <c r="J834"/>
  <c r="BK757"/>
  <c r="BK666"/>
  <c r="BK539"/>
  <c r="J474"/>
  <c r="BK322"/>
  <c r="J209"/>
  <c r="BK782"/>
  <c r="J723"/>
  <c r="J587"/>
  <c r="BK490"/>
  <c r="BK373"/>
  <c r="BK230"/>
  <c r="BK166"/>
  <c r="BK792"/>
  <c r="BK727"/>
  <c r="J633"/>
  <c r="BK530"/>
  <c r="J483"/>
  <c r="BK412"/>
  <c r="BK300"/>
  <c r="J144"/>
  <c r="J803"/>
  <c r="BK737"/>
  <c r="J691"/>
  <c r="BK647"/>
  <c r="BK628"/>
  <c r="BK526"/>
  <c r="BK468"/>
  <c r="BK316"/>
  <c r="BK193"/>
  <c r="BK164"/>
  <c r="J800"/>
  <c r="J716"/>
  <c r="BK652"/>
  <c r="BK629"/>
  <c r="J467"/>
  <c r="J416"/>
  <c r="J373"/>
  <c r="J228"/>
  <c r="J158"/>
  <c r="J785"/>
  <c r="J741"/>
  <c r="BK642"/>
  <c r="BK579"/>
  <c r="BK487"/>
  <c r="BK392"/>
  <c r="J226"/>
  <c r="BK836"/>
  <c r="J729"/>
  <c r="BK636"/>
  <c r="J528"/>
  <c r="J463"/>
  <c r="BK355"/>
  <c r="BK190"/>
  <c r="J791"/>
  <c r="BK729"/>
  <c r="BK657"/>
  <c r="J629"/>
  <c r="BK528"/>
  <c r="BK447"/>
  <c r="BK325"/>
  <c r="BK219"/>
  <c l="1" r="P199"/>
  <c r="P338"/>
  <c r="BK452"/>
  <c r="J452"/>
  <c r="J102"/>
  <c r="R523"/>
  <c r="BK570"/>
  <c r="J570"/>
  <c r="J108"/>
  <c r="BK627"/>
  <c r="J627"/>
  <c r="J109"/>
  <c r="BK715"/>
  <c r="J715"/>
  <c r="J111"/>
  <c r="BK784"/>
  <c r="J784"/>
  <c r="J114"/>
  <c r="T143"/>
  <c r="T236"/>
  <c r="R275"/>
  <c r="BK315"/>
  <c r="J315"/>
  <c r="J100"/>
  <c r="R473"/>
  <c r="T532"/>
  <c r="P653"/>
  <c r="P738"/>
  <c r="BK773"/>
  <c r="J773"/>
  <c r="J113"/>
  <c r="P821"/>
  <c r="BK143"/>
  <c r="BK236"/>
  <c r="J236"/>
  <c r="J98"/>
  <c r="P275"/>
  <c r="R315"/>
  <c r="BK473"/>
  <c r="J473"/>
  <c r="J103"/>
  <c r="P532"/>
  <c r="BK653"/>
  <c r="J653"/>
  <c r="J110"/>
  <c r="R715"/>
  <c r="R784"/>
  <c r="T810"/>
  <c r="T821"/>
  <c r="R853"/>
  <c r="R852"/>
  <c r="R199"/>
  <c r="T338"/>
  <c r="P452"/>
  <c r="BK523"/>
  <c r="J523"/>
  <c r="J104"/>
  <c r="BK532"/>
  <c r="R653"/>
  <c r="T738"/>
  <c r="T773"/>
  <c r="BK810"/>
  <c r="J810"/>
  <c r="J115"/>
  <c r="R837"/>
  <c r="BK857"/>
  <c r="J857"/>
  <c r="J121"/>
  <c r="BK862"/>
  <c r="J862"/>
  <c r="J123"/>
  <c r="P143"/>
  <c r="P236"/>
  <c r="T275"/>
  <c r="P315"/>
  <c r="T473"/>
  <c r="R570"/>
  <c r="T627"/>
  <c r="T715"/>
  <c r="T784"/>
  <c r="P837"/>
  <c r="BK853"/>
  <c r="BK852"/>
  <c r="J852"/>
  <c r="J118"/>
  <c r="T857"/>
  <c r="R143"/>
  <c r="R236"/>
  <c r="BK275"/>
  <c r="J275"/>
  <c r="J99"/>
  <c r="T315"/>
  <c r="P473"/>
  <c r="P570"/>
  <c r="R627"/>
  <c r="BK738"/>
  <c r="J738"/>
  <c r="J112"/>
  <c r="R773"/>
  <c r="R810"/>
  <c r="R821"/>
  <c r="P853"/>
  <c r="P852"/>
  <c r="R857"/>
  <c r="P862"/>
  <c r="BK199"/>
  <c r="J199"/>
  <c r="J97"/>
  <c r="R338"/>
  <c r="R452"/>
  <c r="P523"/>
  <c r="T570"/>
  <c r="P627"/>
  <c r="P715"/>
  <c r="P784"/>
  <c r="P810"/>
  <c r="T837"/>
  <c r="T853"/>
  <c r="T852"/>
  <c r="R862"/>
  <c r="T199"/>
  <c r="BK338"/>
  <c r="J338"/>
  <c r="J101"/>
  <c r="T452"/>
  <c r="T523"/>
  <c r="R532"/>
  <c r="R531"/>
  <c r="T653"/>
  <c r="R738"/>
  <c r="P773"/>
  <c r="BK821"/>
  <c r="J821"/>
  <c r="J116"/>
  <c r="BK837"/>
  <c r="J837"/>
  <c r="J117"/>
  <c r="P857"/>
  <c r="P856"/>
  <c r="T862"/>
  <c r="BK529"/>
  <c r="J529"/>
  <c r="J105"/>
  <c r="BK860"/>
  <c r="J860"/>
  <c r="J122"/>
  <c r="J135"/>
  <c r="BF200"/>
  <c r="BF206"/>
  <c r="BF237"/>
  <c r="BF260"/>
  <c r="BF355"/>
  <c r="BF390"/>
  <c r="BF406"/>
  <c r="BF458"/>
  <c r="BF470"/>
  <c r="BF476"/>
  <c r="BF491"/>
  <c r="BF551"/>
  <c r="BF561"/>
  <c r="BF563"/>
  <c r="BF634"/>
  <c r="BF647"/>
  <c r="BF719"/>
  <c r="BF723"/>
  <c r="BF735"/>
  <c r="BF766"/>
  <c r="BF779"/>
  <c r="BF798"/>
  <c r="BF801"/>
  <c r="BF814"/>
  <c r="BF144"/>
  <c r="BF273"/>
  <c r="BF319"/>
  <c r="BF322"/>
  <c r="BF328"/>
  <c r="BF339"/>
  <c r="BF382"/>
  <c r="BF395"/>
  <c r="BF401"/>
  <c r="BF410"/>
  <c r="BF414"/>
  <c r="BF438"/>
  <c r="BF447"/>
  <c r="BF451"/>
  <c r="BF464"/>
  <c r="BF466"/>
  <c r="BF490"/>
  <c r="BF539"/>
  <c r="BF571"/>
  <c r="BF599"/>
  <c r="BF618"/>
  <c r="BF633"/>
  <c r="BF639"/>
  <c r="BF666"/>
  <c r="BF691"/>
  <c r="BF714"/>
  <c r="BF737"/>
  <c r="BF774"/>
  <c r="BF816"/>
  <c r="BF825"/>
  <c r="BF834"/>
  <c r="F90"/>
  <c r="BF145"/>
  <c r="BF170"/>
  <c r="BF186"/>
  <c r="BF190"/>
  <c r="BF193"/>
  <c r="BF230"/>
  <c r="BF308"/>
  <c r="BF373"/>
  <c r="BF388"/>
  <c r="BF432"/>
  <c r="BF450"/>
  <c r="BF467"/>
  <c r="BF587"/>
  <c r="BF624"/>
  <c r="BF628"/>
  <c r="BF640"/>
  <c r="BF641"/>
  <c r="BF643"/>
  <c r="BF652"/>
  <c r="BF657"/>
  <c r="BF660"/>
  <c r="BF709"/>
  <c r="BF716"/>
  <c r="BF729"/>
  <c r="BF732"/>
  <c r="BF742"/>
  <c r="BF754"/>
  <c r="BF757"/>
  <c r="BF767"/>
  <c r="BF791"/>
  <c r="BF811"/>
  <c r="BF188"/>
  <c r="BF212"/>
  <c r="BF232"/>
  <c r="BF267"/>
  <c r="BF284"/>
  <c r="BF300"/>
  <c r="BF316"/>
  <c r="BF379"/>
  <c r="BF420"/>
  <c r="BF435"/>
  <c r="BF469"/>
  <c r="BF481"/>
  <c r="BF484"/>
  <c r="BF487"/>
  <c r="BF499"/>
  <c r="BF505"/>
  <c r="BF522"/>
  <c r="BF528"/>
  <c r="BF567"/>
  <c r="BF569"/>
  <c r="BF577"/>
  <c r="BF595"/>
  <c r="BF637"/>
  <c r="BF712"/>
  <c r="BF721"/>
  <c r="BF727"/>
  <c r="BF734"/>
  <c r="BF782"/>
  <c r="BF809"/>
  <c r="BF848"/>
  <c r="BF158"/>
  <c r="BF166"/>
  <c r="BF209"/>
  <c r="BF218"/>
  <c r="BF219"/>
  <c r="BF228"/>
  <c r="BF243"/>
  <c r="BF274"/>
  <c r="BF334"/>
  <c r="BF347"/>
  <c r="BF365"/>
  <c r="BF392"/>
  <c r="BF398"/>
  <c r="BF404"/>
  <c r="BF412"/>
  <c r="BF416"/>
  <c r="BF423"/>
  <c r="BF444"/>
  <c r="BF461"/>
  <c r="BF465"/>
  <c r="BF488"/>
  <c r="BF515"/>
  <c r="BF524"/>
  <c r="BF530"/>
  <c r="BF533"/>
  <c r="BF694"/>
  <c r="BF707"/>
  <c r="BF753"/>
  <c r="BF762"/>
  <c r="BF819"/>
  <c r="BF850"/>
  <c r="BF854"/>
  <c r="BF173"/>
  <c r="BF184"/>
  <c r="BF222"/>
  <c r="BF270"/>
  <c r="BF429"/>
  <c r="BF453"/>
  <c r="BF474"/>
  <c r="BF478"/>
  <c r="BF502"/>
  <c r="BF553"/>
  <c r="BF559"/>
  <c r="BF579"/>
  <c r="BF608"/>
  <c r="BF630"/>
  <c r="BF650"/>
  <c r="BF670"/>
  <c r="BF680"/>
  <c r="BF699"/>
  <c r="BF741"/>
  <c r="BF746"/>
  <c r="BF752"/>
  <c r="BF800"/>
  <c r="BF146"/>
  <c r="BF226"/>
  <c r="BF251"/>
  <c r="BF254"/>
  <c r="BF276"/>
  <c r="BF309"/>
  <c r="BF456"/>
  <c r="BF497"/>
  <c r="BF525"/>
  <c r="BF526"/>
  <c r="BF545"/>
  <c r="BF593"/>
  <c r="BF626"/>
  <c r="BF629"/>
  <c r="BF632"/>
  <c r="BF635"/>
  <c r="BF648"/>
  <c r="BF654"/>
  <c r="BF658"/>
  <c r="BF663"/>
  <c r="BF701"/>
  <c r="BF725"/>
  <c r="BF745"/>
  <c r="BF759"/>
  <c r="BF770"/>
  <c r="BF772"/>
  <c r="BF777"/>
  <c r="BF785"/>
  <c r="BF792"/>
  <c r="BF803"/>
  <c r="BF831"/>
  <c r="BF835"/>
  <c r="BF836"/>
  <c r="BF838"/>
  <c r="BF858"/>
  <c r="BF859"/>
  <c r="BF861"/>
  <c r="BF863"/>
  <c r="BF864"/>
  <c r="BF152"/>
  <c r="BF164"/>
  <c r="BF169"/>
  <c r="BF181"/>
  <c r="BF191"/>
  <c r="BF292"/>
  <c r="BF312"/>
  <c r="BF325"/>
  <c r="BF408"/>
  <c r="BF419"/>
  <c r="BF463"/>
  <c r="BF468"/>
  <c r="BF483"/>
  <c r="BF508"/>
  <c r="BF541"/>
  <c r="BF543"/>
  <c r="BF565"/>
  <c r="BF585"/>
  <c r="BF636"/>
  <c r="BF638"/>
  <c r="BF642"/>
  <c r="BF644"/>
  <c r="BF645"/>
  <c r="BF646"/>
  <c r="BF649"/>
  <c r="BF651"/>
  <c r="BF696"/>
  <c r="BF704"/>
  <c r="BF739"/>
  <c r="BF763"/>
  <c r="BF771"/>
  <c r="BF783"/>
  <c r="BF822"/>
  <c r="BF855"/>
  <c r="J31"/>
  <c i="1" r="AV95"/>
  <c i="2" r="F35"/>
  <c i="1" r="BD95"/>
  <c r="BD94"/>
  <c r="W33"/>
  <c i="2" r="F34"/>
  <c i="1" r="BC95"/>
  <c r="BC94"/>
  <c r="W32"/>
  <c i="2" r="F31"/>
  <c i="1" r="AZ95"/>
  <c r="AZ94"/>
  <c r="AV94"/>
  <c r="AK29"/>
  <c i="2" r="F33"/>
  <c i="1" r="BB95"/>
  <c r="BB94"/>
  <c r="AX94"/>
  <c i="2" l="1" r="BK142"/>
  <c r="T856"/>
  <c r="T531"/>
  <c r="P142"/>
  <c r="P531"/>
  <c r="T142"/>
  <c r="T141"/>
  <c r="R142"/>
  <c r="BK531"/>
  <c r="J531"/>
  <c r="J106"/>
  <c r="R856"/>
  <c r="J143"/>
  <c r="J96"/>
  <c r="J532"/>
  <c r="J107"/>
  <c r="J853"/>
  <c r="J119"/>
  <c r="BK856"/>
  <c r="J856"/>
  <c r="J120"/>
  <c i="1" r="W31"/>
  <c i="2" r="J32"/>
  <c i="1" r="AW95"/>
  <c r="AT95"/>
  <c i="2" r="F32"/>
  <c i="1" r="BA95"/>
  <c r="BA94"/>
  <c r="AW94"/>
  <c r="AK30"/>
  <c r="W29"/>
  <c r="AY94"/>
  <c i="2" l="1" r="R141"/>
  <c r="P141"/>
  <c i="1" r="AU95"/>
  <c i="2" r="BK141"/>
  <c r="J141"/>
  <c r="J142"/>
  <c r="J95"/>
  <c i="1" r="AU94"/>
  <c r="W30"/>
  <c i="2" r="J28"/>
  <c i="1" r="AG95"/>
  <c r="AG94"/>
  <c r="AK26"/>
  <c r="AT94"/>
  <c r="AN94"/>
  <c i="2" l="1" r="J37"/>
  <c r="J94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<sst xmlns="http://schemas.openxmlformats.org/spreadsheetml/2006/main">
  <si>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</si>
  <si>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</si>
  <si>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</si>
  <si>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</si>
  <si>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</si>
  <si>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{64cdea0f-a276-41b5-a3e8-2dd570c462e1}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</si>
  <si>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</si>
  <si>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</si>
  <si>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</si>
  <si>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</si>
  <si>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</si>
  <si>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</si>
  <si>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</si>
  <si>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</si>
  <si>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LS2024-090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</si>
  <si>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</si>
  <si>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</si>
  <si>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Evakuační výtah v domově pro seniory Kurojedy</t>
  </si>
  <si>
    <t>KSO:</t>
  </si>
  <si>
    <t>CC-CZ:</t>
  </si>
  <si>
    <t>Místo:</t>
  </si>
  <si>
    <t>Kurojedy</t>
  </si>
  <si>
    <t>Datum:</t>
  </si>
  <si>
    <t>1. 6. 2025</t>
  </si>
  <si>
    <t>Zadavatel:</t>
  </si>
  <si>
    <t>IČ:</t>
  </si>
  <si>
    <t>Centrum sociálních služeb Tachov p.o.</t>
  </si>
  <si>
    <t>DIČ:</t>
  </si>
  <si>
    <t>Uchazeč:</t>
  </si>
  <si>
    <t>Vyplň údaj</t>
  </si>
  <si>
    <t>Projektant:</t>
  </si>
  <si>
    <t>ing.Pavel Kodýtek</t>
  </si>
  <si>
    <t>True</t>
  </si>
  <si>
    <t>Zpracovatel:</t>
  </si>
  <si>
    <t>15759491</t>
  </si>
  <si>
    <t>Sadílek Ladislav</t>
  </si>
  <si>
    <t>Poznámka:</t>
  </si>
  <si>
    <t>Rozpočet je aktualizován na ceny ÚRS verze 1/2025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</si>
  <si>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</si>
  <si>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</si>
  <si>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</si>
  <si>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</si>
  <si>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</si>
  <si>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</si>
  <si>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</si>
  <si>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</si>
  <si>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</si>
  <si>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</si>
  <si>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</si>
  <si>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</si>
  <si>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</si>
  <si>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</si>
  <si>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</si>
  <si>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</si>
  <si>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</si>
  <si>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</si>
  <si>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</si>
  <si>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</si>
  <si>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</si>
  <si>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</si>
  <si>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</si>
  <si>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</si>
  <si>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</si>
  <si>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</si>
  <si>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</si>
  <si>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</si>
  <si>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</si>
  <si>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</si>
  <si>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</si>
  <si>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</si>
  <si>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</si>
  <si>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</si>
  <si>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</si>
  <si>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</si>
  <si>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</si>
  <si>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</si>
  <si>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</si>
  <si>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</si>
  <si>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</si>
  <si>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</si>
  <si>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</si>
  <si>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</si>
  <si>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</si>
  <si>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</si>
  <si>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</si>
  <si>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</si>
  <si>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</si>
  <si>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</si>
  <si>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</si>
  <si>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</si>
  <si>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</si>
  <si>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</si>
  <si>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</si>
  <si>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</si>
  <si>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</si>
  <si>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</si>
  <si>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</si>
  <si>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</si>
  <si>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</si>
  <si>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</si>
  <si>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</si>
  <si>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</si>
  <si>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</si>
  <si>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</si>
  <si>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</si>
  <si>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741 - Elektroinstalace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</si>
  <si>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</si>
  <si>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</si>
  <si>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</si>
  <si>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</si>
  <si>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</si>
  <si>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</si>
  <si>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</si>
  <si>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</si>
  <si>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OST - Ostatní</t>
  </si>
  <si>
    <t xml:space="preserve">    003 - Výtah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</si>
  <si>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</si>
  <si>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</si>
  <si>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</si>
  <si>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</si>
  <si>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</si>
  <si>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</si>
  <si>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</si>
  <si>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</si>
  <si>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</si>
  <si>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</si>
  <si>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</si>
  <si>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</si>
  <si>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</si>
  <si>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</si>
  <si>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</si>
  <si>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</si>
  <si>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</si>
  <si>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</si>
  <si>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</si>
  <si>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</si>
  <si>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</si>
  <si>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</si>
  <si>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</si>
  <si>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</si>
  <si>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</si>
  <si>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</si>
  <si>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2</t>
  </si>
  <si>
    <t>1498290297</t>
  </si>
  <si>
    <t>113202111</t>
  </si>
  <si>
    <t>Vytrhání obrub krajníků obrubníků stojatých</t>
  </si>
  <si>
    <t>m</t>
  </si>
  <si>
    <t>1116289161</t>
  </si>
  <si>
    <t>3</t>
  </si>
  <si>
    <t>122251101</t>
  </si>
  <si>
    <t>Odkopávky a prokopávky nezapažené v hornině třídy těžitelnosti I skupiny 3 objem do 20 m3 strojně</t>
  </si>
  <si>
    <t>m3</t>
  </si>
  <si>
    <t>-1873332474</t>
  </si>
  <si>
    <t>VV</t>
  </si>
  <si>
    <t>odkop pro výtah</t>
  </si>
  <si>
    <t>(3,725*8,1*0,15)</t>
  </si>
  <si>
    <t>pro chodník</t>
  </si>
  <si>
    <t>20*0,15</t>
  </si>
  <si>
    <t>Součet</t>
  </si>
  <si>
    <t>131251100</t>
  </si>
  <si>
    <t>Hloubení jam nezapažených v hornině třídy těžitelnosti I skupiny 3 objem do 20 m3 strojně</t>
  </si>
  <si>
    <t>225816870</t>
  </si>
  <si>
    <t>jáma pro výtah</t>
  </si>
  <si>
    <t>4,85*3,725*1,2</t>
  </si>
  <si>
    <t>pro retenční nádrž</t>
  </si>
  <si>
    <t>5</t>
  </si>
  <si>
    <t>132251101</t>
  </si>
  <si>
    <t>Hloubení rýh nezapažených š do 800 mm v hornině třídy těžitelnosti I skupiny 3 objem do 20 m3 strojně</t>
  </si>
  <si>
    <t>936021681</t>
  </si>
  <si>
    <t>zákl.pasy</t>
  </si>
  <si>
    <t>(3,22+2,65)*0,6*0,75</t>
  </si>
  <si>
    <t>dešťová k.</t>
  </si>
  <si>
    <t>(7,2+3)*0,35*0,7</t>
  </si>
  <si>
    <t>6</t>
  </si>
  <si>
    <t>162751117</t>
  </si>
  <si>
    <t>Vodorovné přemístění přes 9 000 do 10000 m výkopku/sypaniny z horniny třídy těžitelnosti I skupiny 1 až 3</t>
  </si>
  <si>
    <t>1305864463</t>
  </si>
  <si>
    <t>7,526+25,68+2,499-10,208</t>
  </si>
  <si>
    <t>7</t>
  </si>
  <si>
    <t>162751119</t>
  </si>
  <si>
    <t>Příplatek k vodorovnému přemístění výkopku/sypaniny z horniny třídy těžitelnosti I skupiny 1 až 3 ZKD 1000 m přes 10000 m</t>
  </si>
  <si>
    <t>395562879</t>
  </si>
  <si>
    <t>25,497</t>
  </si>
  <si>
    <t>25,497*5 'Přepočtené koeficientem množství</t>
  </si>
  <si>
    <t>8</t>
  </si>
  <si>
    <t>167111101</t>
  </si>
  <si>
    <t>Nakládání výkopku z hornin třídy těžitelnosti I skupiny 1 až 3 ručně</t>
  </si>
  <si>
    <t>285611448</t>
  </si>
  <si>
    <t>9</t>
  </si>
  <si>
    <t>171201231</t>
  </si>
  <si>
    <t>Poplatek za uložení zeminy a kamení na recyklační skládce (skládkovné) kód odpadu 17 05 04</t>
  </si>
  <si>
    <t>t</t>
  </si>
  <si>
    <t>-777144700</t>
  </si>
  <si>
    <t>25,497*2 'Přepočtené koeficientem množství</t>
  </si>
  <si>
    <t>10</t>
  </si>
  <si>
    <t>174111101</t>
  </si>
  <si>
    <t>Zásyp jam, šachet rýh nebo kolem objektů sypaninou se zhutněním ručně</t>
  </si>
  <si>
    <t>-317598286</t>
  </si>
  <si>
    <t>(4,85*3,725*1,2)-(3,85*3,225*1,2)</t>
  </si>
  <si>
    <t>(7,2+3)*0,35*0,4</t>
  </si>
  <si>
    <t>11</t>
  </si>
  <si>
    <t>175111101</t>
  </si>
  <si>
    <t>Obsypání potrubí ručně sypaninou bez prohození, uloženou do 3 m</t>
  </si>
  <si>
    <t>-879793720</t>
  </si>
  <si>
    <t>(7,2+3)*0,35*0,2</t>
  </si>
  <si>
    <t>M</t>
  </si>
  <si>
    <t>58337310</t>
  </si>
  <si>
    <t>štěrkopísek frakce 0/4</t>
  </si>
  <si>
    <t>-857323645</t>
  </si>
  <si>
    <t>0,714*2 'Přepočtené koeficientem množství</t>
  </si>
  <si>
    <t>13</t>
  </si>
  <si>
    <t>181311103</t>
  </si>
  <si>
    <t>Rozprostření ornice tl vrstvy do 200 mm v rovině nebo ve svahu do 1:5 ručně</t>
  </si>
  <si>
    <t>-40479005</t>
  </si>
  <si>
    <t>27</t>
  </si>
  <si>
    <t>14</t>
  </si>
  <si>
    <t>10364101</t>
  </si>
  <si>
    <t>zemina pro terénní úpravy - ornice</t>
  </si>
  <si>
    <t>1637060421</t>
  </si>
  <si>
    <t>5,4*1,8 'Přepočtené koeficientem množství</t>
  </si>
  <si>
    <t>15</t>
  </si>
  <si>
    <t>181411131</t>
  </si>
  <si>
    <t>Založení parkového trávníku výsevem pl do 1000 m2 v rovině a ve svahu do 1:5</t>
  </si>
  <si>
    <t>-427675575</t>
  </si>
  <si>
    <t>16</t>
  </si>
  <si>
    <t>00572410</t>
  </si>
  <si>
    <t>osivo směs travní parková</t>
  </si>
  <si>
    <t>kg</t>
  </si>
  <si>
    <t>1316807021</t>
  </si>
  <si>
    <t>27*0,02 'Přepočtené koeficientem množství</t>
  </si>
  <si>
    <t>17</t>
  </si>
  <si>
    <t>181912112</t>
  </si>
  <si>
    <t>Úprava pláně v hornině třídy těžitelnosti I skupiny 3 se zhutněním ručně</t>
  </si>
  <si>
    <t>-167180156</t>
  </si>
  <si>
    <t>výtah</t>
  </si>
  <si>
    <t>(3,85*3,275)+(3,25*3,225)</t>
  </si>
  <si>
    <t>chodník</t>
  </si>
  <si>
    <t>47,5</t>
  </si>
  <si>
    <t>Zakládání</t>
  </si>
  <si>
    <t>18</t>
  </si>
  <si>
    <t>271542211</t>
  </si>
  <si>
    <t>Podsyp pod základové konstrukce se zhutněním z netříděné štěrkodrtě</t>
  </si>
  <si>
    <t>-1315216596</t>
  </si>
  <si>
    <t>podlaha výtahová šachta</t>
  </si>
  <si>
    <t>3,85*3,27*0,1</t>
  </si>
  <si>
    <t>podlaha 1.np</t>
  </si>
  <si>
    <t>3,225*3,25*0,1</t>
  </si>
  <si>
    <t>19</t>
  </si>
  <si>
    <t>273321411</t>
  </si>
  <si>
    <t>Základové desky ze ŽB bez zvýšených nároků na prostředí tř. C 20/25</t>
  </si>
  <si>
    <t>407969193</t>
  </si>
  <si>
    <t>3,225*3,25*0,15</t>
  </si>
  <si>
    <t>20</t>
  </si>
  <si>
    <t>273321611</t>
  </si>
  <si>
    <t>Základové desky ze ŽB bez zvýšených nároků na prostředí tř. C 30/37</t>
  </si>
  <si>
    <t>-1164849218</t>
  </si>
  <si>
    <t>3,85*3,27*0,4</t>
  </si>
  <si>
    <t>273351121</t>
  </si>
  <si>
    <t>Zřízení bednění základových desek</t>
  </si>
  <si>
    <t>158580955</t>
  </si>
  <si>
    <t>(3,27+3,85+3,27)*0,55</t>
  </si>
  <si>
    <t>(3,225+3,25+3,225)*0,3</t>
  </si>
  <si>
    <t>22</t>
  </si>
  <si>
    <t>273351122</t>
  </si>
  <si>
    <t>Odstranění bednění základových desek</t>
  </si>
  <si>
    <t>674977895</t>
  </si>
  <si>
    <t>23</t>
  </si>
  <si>
    <t>273361821</t>
  </si>
  <si>
    <t>Výztuž základových desek betonářskou ocelí 10 505 (R)</t>
  </si>
  <si>
    <t>-2037320303</t>
  </si>
  <si>
    <t>deska pod výt.šachtou</t>
  </si>
  <si>
    <t>0,285</t>
  </si>
  <si>
    <t>24</t>
  </si>
  <si>
    <t>273362021</t>
  </si>
  <si>
    <t>Výztuž základových desek svařovanými sítěmi Kari</t>
  </si>
  <si>
    <t>-367954185</t>
  </si>
  <si>
    <t>podlaha 1.np kari 100/100/6</t>
  </si>
  <si>
    <t>3,225*3,25*0,0044*1,15</t>
  </si>
  <si>
    <t>25</t>
  </si>
  <si>
    <t>274321511</t>
  </si>
  <si>
    <t>Základové pasy ze ŽB bez zvýšených nároků na prostředí tř. C 25/30</t>
  </si>
  <si>
    <t>1556059869</t>
  </si>
  <si>
    <t>(3,225+2,65)*0,6*0,5</t>
  </si>
  <si>
    <t>26</t>
  </si>
  <si>
    <t>279113152</t>
  </si>
  <si>
    <t>Základová zeď tl přes 150 do 200 mm z tvárnic ztraceného bednění včetně výplně z betonu tř. C 25/30</t>
  </si>
  <si>
    <t>935505770</t>
  </si>
  <si>
    <t>2,775*0,85</t>
  </si>
  <si>
    <t>279113154</t>
  </si>
  <si>
    <t>Základová zeď tl přes 250 do 300 mm z tvárnic ztraceného bednění včetně výplně z betonu tř. C 25/30</t>
  </si>
  <si>
    <t>-1411351854</t>
  </si>
  <si>
    <t>(2,8+3,075)*0,35</t>
  </si>
  <si>
    <t>28</t>
  </si>
  <si>
    <t>279361821</t>
  </si>
  <si>
    <t>Výztuž základových zdí nosných betonářskou ocelí 10 505</t>
  </si>
  <si>
    <t>1824639250</t>
  </si>
  <si>
    <t>(2,775*6*0,00062)+(7*1,1*0,00062)</t>
  </si>
  <si>
    <t>((2,8+3,075)*4*0,00062)+(15*2*1*0,00062)</t>
  </si>
  <si>
    <t>Svislé a kompletní konstrukce</t>
  </si>
  <si>
    <t>29</t>
  </si>
  <si>
    <t>311235191</t>
  </si>
  <si>
    <t>Zdivo jednovrstvé z cihel broušených přes P10 do P15 na tenkovrstvou maltu tl 380 mm</t>
  </si>
  <si>
    <t>421295650</t>
  </si>
  <si>
    <t>1.np</t>
  </si>
  <si>
    <t>((2,65+6,95+2,7)*2,875)-(1,45*1,45)-(1,1*2,05)</t>
  </si>
  <si>
    <t>2.np</t>
  </si>
  <si>
    <t>((2,65+6,95+2,7)*3,125)-(1,45*1,45)+((3,1+3,15)*0,75)+((3,*2,2)/2)+((3,5*1,5)/2)</t>
  </si>
  <si>
    <t>30</t>
  </si>
  <si>
    <t>311236331</t>
  </si>
  <si>
    <t>Zdivo jednovrstvé zvukově izolační na tenkovrstvou maltu z cihel děrovaných broušených do P15 tl 300 mm</t>
  </si>
  <si>
    <t>330532568</t>
  </si>
  <si>
    <t>1.pp</t>
  </si>
  <si>
    <t>((3,45+2,35)*2*1,25)</t>
  </si>
  <si>
    <t>((2,85+2,7)*2,875)-(1,25*2,175)</t>
  </si>
  <si>
    <t>((2,85+2,7)*3,215)-(1,24*2,15)+((2,85+2,7)*0,75)</t>
  </si>
  <si>
    <t>31</t>
  </si>
  <si>
    <t>317142424</t>
  </si>
  <si>
    <t>Překlad nenosný pórobetonový š 100 mm v do 250 mm na tenkovrstvou maltu dl přes 1250 do 1500 mm</t>
  </si>
  <si>
    <t>kus</t>
  </si>
  <si>
    <t>-1717188310</t>
  </si>
  <si>
    <t>elektrorozvodna</t>
  </si>
  <si>
    <t>32</t>
  </si>
  <si>
    <t>317168054</t>
  </si>
  <si>
    <t>Překlad keramický vysoký v 238 mm dl 1750 mm</t>
  </si>
  <si>
    <t>165041258</t>
  </si>
  <si>
    <t>4+4+4</t>
  </si>
  <si>
    <t>4+4</t>
  </si>
  <si>
    <t>33</t>
  </si>
  <si>
    <t>340239212</t>
  </si>
  <si>
    <t>Zazdívka otvorů v příčkách nebo stěnách pl přes 1 do 4 m2 cihlami plnými tl přes 100 mm</t>
  </si>
  <si>
    <t>-1690481046</t>
  </si>
  <si>
    <t xml:space="preserve">přizdění dveří </t>
  </si>
  <si>
    <t>0,475*2,15</t>
  </si>
  <si>
    <t>34</t>
  </si>
  <si>
    <t>342272225</t>
  </si>
  <si>
    <t>Příčka z pórobetonových hladkých tvárnic na tenkovrstvou maltu tl 100 mm</t>
  </si>
  <si>
    <t>-446872584</t>
  </si>
  <si>
    <t>(2,15*2,925)-1,8</t>
  </si>
  <si>
    <t>35</t>
  </si>
  <si>
    <t>342291121</t>
  </si>
  <si>
    <t>Ukotvení příček k cihelným konstrukcím plochými kotvami</t>
  </si>
  <si>
    <t>1757281760</t>
  </si>
  <si>
    <t>2,925*2</t>
  </si>
  <si>
    <t>36</t>
  </si>
  <si>
    <t>382413113</t>
  </si>
  <si>
    <t>Osazení jímky z PP na obetonování objemu 3000 l pro usazení do terénu</t>
  </si>
  <si>
    <t>-504353530</t>
  </si>
  <si>
    <t>37</t>
  </si>
  <si>
    <t>56241660</t>
  </si>
  <si>
    <t>nádrž akumulační 2700L na dešťovou vodu s čerpací sadou a pochozím poklopem, filtrační sadou, čerpadlo mimo nádrž</t>
  </si>
  <si>
    <t>1364778068</t>
  </si>
  <si>
    <t>Vodorovné konstrukce</t>
  </si>
  <si>
    <t>38</t>
  </si>
  <si>
    <t>411168302</t>
  </si>
  <si>
    <t>Strop keramický tl 25 cm z vložek MIAKO a keramobetonových nosníků dl přes 2 do 3 m OVN 50 cm</t>
  </si>
  <si>
    <t>652932709</t>
  </si>
  <si>
    <t>nad 1.np</t>
  </si>
  <si>
    <t>2,9*3,35</t>
  </si>
  <si>
    <t>nad 2.np</t>
  </si>
  <si>
    <t>nad výt.šachtou</t>
  </si>
  <si>
    <t>2,7*3,2</t>
  </si>
  <si>
    <t>39</t>
  </si>
  <si>
    <t>417238233</t>
  </si>
  <si>
    <t>Obezdívka věnce jednostranná věncovkou keramickou v přes 210 do 250 mm bez tepelné izolace</t>
  </si>
  <si>
    <t>627421792</t>
  </si>
  <si>
    <t>3,1+6,95+3,1+2,7</t>
  </si>
  <si>
    <t>nad šachtou</t>
  </si>
  <si>
    <t>(3,1+3,55+3,1)*2</t>
  </si>
  <si>
    <t>40</t>
  </si>
  <si>
    <t>417321414</t>
  </si>
  <si>
    <t>Ztužující pásy a věnce ze ŽB tř. C 20/25</t>
  </si>
  <si>
    <t>-580189076</t>
  </si>
  <si>
    <t>(3,1+6,15+3,1+3,15+2,35)*0,25*0,25</t>
  </si>
  <si>
    <t>ukončující nad šachtou</t>
  </si>
  <si>
    <t>(3,1+2,35)*2*0,25*0,25</t>
  </si>
  <si>
    <t>41</t>
  </si>
  <si>
    <t>417351115</t>
  </si>
  <si>
    <t>Zřízení bednění ztužujících věnců</t>
  </si>
  <si>
    <t>-658903826</t>
  </si>
  <si>
    <t>((3,1+6,15+3,1+3,15+2,35)*2*0,25)-(3,55*0,25)</t>
  </si>
  <si>
    <t>((3,1+2,35)*2*2*0,25)-(3,55*0,25)</t>
  </si>
  <si>
    <t>42</t>
  </si>
  <si>
    <t>417351116</t>
  </si>
  <si>
    <t>Odstranění bednění ztužujících věnců</t>
  </si>
  <si>
    <t>-301675222</t>
  </si>
  <si>
    <t>43</t>
  </si>
  <si>
    <t>451572111</t>
  </si>
  <si>
    <t>Lože pod potrubí otevřený výkop z kameniva drobného těženého</t>
  </si>
  <si>
    <t>1490079073</t>
  </si>
  <si>
    <t>(7,2+3)*0,35*0,1</t>
  </si>
  <si>
    <t>44</t>
  </si>
  <si>
    <t>452311141</t>
  </si>
  <si>
    <t>Podkladní desky z betonu prostého bez zvýšených nároků na prostředí tř. C 16/20 otevřený výkop</t>
  </si>
  <si>
    <t>1354340560</t>
  </si>
  <si>
    <t>pod RN</t>
  </si>
  <si>
    <t>1,5*1,5*0,15</t>
  </si>
  <si>
    <t>Komunikace pozemní</t>
  </si>
  <si>
    <t>45</t>
  </si>
  <si>
    <t>564730101</t>
  </si>
  <si>
    <t>Podklad z kameniva hrubého drceného vel. 16-32 mm plochy do 100 m2 tl 100 mm</t>
  </si>
  <si>
    <t>-113940552</t>
  </si>
  <si>
    <t>46</t>
  </si>
  <si>
    <t>564851011</t>
  </si>
  <si>
    <t>Podklad ze štěrkodrtě ŠD plochy do 100 m2 tl 150 mm</t>
  </si>
  <si>
    <t>28371101</t>
  </si>
  <si>
    <t>okapový ch.</t>
  </si>
  <si>
    <t>(7,75+3,1+0,15)*0,4</t>
  </si>
  <si>
    <t>47</t>
  </si>
  <si>
    <t>564861011</t>
  </si>
  <si>
    <t>Podklad ze štěrkodrtě ŠD plochy do 100 m2 tl 200 mm</t>
  </si>
  <si>
    <t>27056524</t>
  </si>
  <si>
    <t>48</t>
  </si>
  <si>
    <t>566301111</t>
  </si>
  <si>
    <t>Úprava krytu z kameniva drceného pro nový kryt s doplněním kameniva drceného přes 0,04 do 0,06 m3/m2</t>
  </si>
  <si>
    <t>-934076251</t>
  </si>
  <si>
    <t>chodník stávající</t>
  </si>
  <si>
    <t>20,4</t>
  </si>
  <si>
    <t>49</t>
  </si>
  <si>
    <t>596211110</t>
  </si>
  <si>
    <t>Kladení zámkové dlažby komunikací pro pěší ručně tl 60 mm skupiny A pl do 50 m2</t>
  </si>
  <si>
    <t>8900541</t>
  </si>
  <si>
    <t>chodník nový</t>
  </si>
  <si>
    <t>50</t>
  </si>
  <si>
    <t>59245018</t>
  </si>
  <si>
    <t>dlažba skladebná betonová 200x100mm tl 60mm přírodní</t>
  </si>
  <si>
    <t>1002607997</t>
  </si>
  <si>
    <t>47,5*1,03 'Přepočtené koeficientem množství</t>
  </si>
  <si>
    <t>Úpravy povrchů, podlahy a osazování výplní</t>
  </si>
  <si>
    <t>51</t>
  </si>
  <si>
    <t>611131121</t>
  </si>
  <si>
    <t>Penetrační disperzní nátěr vnitřních stropů nanášený ručně</t>
  </si>
  <si>
    <t>1458614486</t>
  </si>
  <si>
    <t>strop nad 1.np</t>
  </si>
  <si>
    <t>8,1</t>
  </si>
  <si>
    <t>strop nad 2.np</t>
  </si>
  <si>
    <t>strop nad šachtou</t>
  </si>
  <si>
    <t>2,85*2,35</t>
  </si>
  <si>
    <t>52</t>
  </si>
  <si>
    <t>611321141</t>
  </si>
  <si>
    <t>Vápenocementová omítka štuková dvouvrstvá vnitřních stropů rovných nanášená ručně</t>
  </si>
  <si>
    <t>633325917</t>
  </si>
  <si>
    <t>53</t>
  </si>
  <si>
    <t>612131121</t>
  </si>
  <si>
    <t>Penetrační disperzní nátěr vnitřních stěn nanášený ručně</t>
  </si>
  <si>
    <t>-1551896757</t>
  </si>
  <si>
    <t>((2,15*2,925)-1,8)*2</t>
  </si>
  <si>
    <t>chodba 1.np</t>
  </si>
  <si>
    <t>(2,7+3)*2*2,925</t>
  </si>
  <si>
    <t>chodba 2.np</t>
  </si>
  <si>
    <t>(2,7+3)*2*3</t>
  </si>
  <si>
    <t>výt.šachta</t>
  </si>
  <si>
    <t>(2,35+2,85)*2*8,4</t>
  </si>
  <si>
    <t>54</t>
  </si>
  <si>
    <t>612321141</t>
  </si>
  <si>
    <t>Vápenocementová omítka štuková dvouvrstvá vnitřních stěn nanášená ručně</t>
  </si>
  <si>
    <t>823125118</t>
  </si>
  <si>
    <t>55</t>
  </si>
  <si>
    <t>612325226R</t>
  </si>
  <si>
    <t>Vápenocementová štuková omítka malých ploch do 0,09 m2 na stěnách vč. zafoukání prostupu polyuretanovou pěnou</t>
  </si>
  <si>
    <t>-474328345</t>
  </si>
  <si>
    <t>56</t>
  </si>
  <si>
    <t>617321141</t>
  </si>
  <si>
    <t>Vápenocementová omítka štuková dvouvrstvá světlíků nebo výtahových šachet nanášená ručně</t>
  </si>
  <si>
    <t>-1452773997</t>
  </si>
  <si>
    <t>57</t>
  </si>
  <si>
    <t>619995001</t>
  </si>
  <si>
    <t>Začištění omítek kolem oken, dveří, podlah nebo obkladů</t>
  </si>
  <si>
    <t>-33878235</t>
  </si>
  <si>
    <t>rozvodna u gar.vrat</t>
  </si>
  <si>
    <t>2,1+1,6+2,1</t>
  </si>
  <si>
    <t>dveře vnitřní spojovací</t>
  </si>
  <si>
    <t>(2,1+1,1+2,1)*2*2</t>
  </si>
  <si>
    <t>58</t>
  </si>
  <si>
    <t>622131121</t>
  </si>
  <si>
    <t>Penetrační nátěr vnějších stěn nanášený ručně</t>
  </si>
  <si>
    <t>96259919</t>
  </si>
  <si>
    <t>((3,1+3,55)*7,75)+((3,4+3,1)*6,75)+5,95</t>
  </si>
  <si>
    <t>59</t>
  </si>
  <si>
    <t>622135011</t>
  </si>
  <si>
    <t>Vyrovnání podkladu vnějších stěn tmelem tl do 2 mm</t>
  </si>
  <si>
    <t>-2134564235</t>
  </si>
  <si>
    <t>((3,45+2,35+3,45)*1,25)</t>
  </si>
  <si>
    <t>60</t>
  </si>
  <si>
    <t>622142001</t>
  </si>
  <si>
    <t>Sklovláknité pletivo vnějších stěn vtlačené do tmelu</t>
  </si>
  <si>
    <t>-1436914894</t>
  </si>
  <si>
    <t>sokl</t>
  </si>
  <si>
    <t>((3,1+6,95)*0,6)+(3,1*0,25)</t>
  </si>
  <si>
    <t>61</t>
  </si>
  <si>
    <t>622143003</t>
  </si>
  <si>
    <t>Montáž omítkových plastových nebo pozinkovaných rohových profilů</t>
  </si>
  <si>
    <t>-2018237019</t>
  </si>
  <si>
    <t>rohy</t>
  </si>
  <si>
    <t>6,55+7,675+(1,45*3*2)+(2,175+1,25+2,175)</t>
  </si>
  <si>
    <t>62</t>
  </si>
  <si>
    <t>63127416</t>
  </si>
  <si>
    <t>profil rohový PVC s výztužnou tkaninou š 100/100mm</t>
  </si>
  <si>
    <t>788345238</t>
  </si>
  <si>
    <t>28,525</t>
  </si>
  <si>
    <t>28,525*1,05 'Přepočtené koeficientem množství</t>
  </si>
  <si>
    <t>63</t>
  </si>
  <si>
    <t>622143004</t>
  </si>
  <si>
    <t>Montáž omítkových samolepících začišťovacích profilů pro spojení s okenním rámem</t>
  </si>
  <si>
    <t>-1574382204</t>
  </si>
  <si>
    <t>apu</t>
  </si>
  <si>
    <t>(1,45*3*2)+(2,175+1,25+2,175)</t>
  </si>
  <si>
    <t>64</t>
  </si>
  <si>
    <t>59051476</t>
  </si>
  <si>
    <t>profil napojovací okenní PVC s výztužnou tkaninou 9mm</t>
  </si>
  <si>
    <t>662561198</t>
  </si>
  <si>
    <t>14,3*1,05 'Přepočtené koeficientem množství</t>
  </si>
  <si>
    <t>65</t>
  </si>
  <si>
    <t>622151011</t>
  </si>
  <si>
    <t>Penetrační silikátový nátěr vnějších pastovitých tenkovrstvých omítek stěn</t>
  </si>
  <si>
    <t>5597284</t>
  </si>
  <si>
    <t>66</t>
  </si>
  <si>
    <t>622151021</t>
  </si>
  <si>
    <t>Penetrační akrylátový nátěr vnějších mozaikových tenkovrstvých omítek stěn</t>
  </si>
  <si>
    <t>-678707292</t>
  </si>
  <si>
    <t>(6,95+3,1)*0,35</t>
  </si>
  <si>
    <t>67</t>
  </si>
  <si>
    <t>622322121</t>
  </si>
  <si>
    <t>Vápenocementová lehčená omítka hladká jednovrstvá vnějších stěn nanášená ručně</t>
  </si>
  <si>
    <t>-1570750702</t>
  </si>
  <si>
    <t>68</t>
  </si>
  <si>
    <t>622511112</t>
  </si>
  <si>
    <t>Tenkovrstvá akrylátová mozaiková střednězrnná omítka vnějších stěn</t>
  </si>
  <si>
    <t>853862209</t>
  </si>
  <si>
    <t>69</t>
  </si>
  <si>
    <t>622521012</t>
  </si>
  <si>
    <t>Tenkovrstvá silikátová zatíraná omítka zrnitost 1,5 mm vnějších stěn</t>
  </si>
  <si>
    <t>-2019868466</t>
  </si>
  <si>
    <t>70</t>
  </si>
  <si>
    <t>631311126</t>
  </si>
  <si>
    <t>Mazanina tl přes 80 do 120 mm z betonu prostého bez zvýšených nároků na prostředí tř. C 25/30</t>
  </si>
  <si>
    <t>-942725228</t>
  </si>
  <si>
    <t>podlaha výt.šachty</t>
  </si>
  <si>
    <t>2,35*2,85*0,09</t>
  </si>
  <si>
    <t>71</t>
  </si>
  <si>
    <t>631319022</t>
  </si>
  <si>
    <t>Příplatek k mazanině tl přes 80 do 120 mm za přehlazení s poprášením cementem</t>
  </si>
  <si>
    <t>688573557</t>
  </si>
  <si>
    <t>72</t>
  </si>
  <si>
    <t>631362021</t>
  </si>
  <si>
    <t>Výztuž mazanin svařovanými sítěmi Kari</t>
  </si>
  <si>
    <t>75684207</t>
  </si>
  <si>
    <t>podlaha výt.šachty kari 100/100/6</t>
  </si>
  <si>
    <t>2,35*2,85*0,0044*1,15</t>
  </si>
  <si>
    <t>73</t>
  </si>
  <si>
    <t>632451234</t>
  </si>
  <si>
    <t>Potěr cementový samonivelační litý C25 tl přes 45 do 50 mm</t>
  </si>
  <si>
    <t>-1957506838</t>
  </si>
  <si>
    <t>74</t>
  </si>
  <si>
    <t>632451292</t>
  </si>
  <si>
    <t>Příplatek k cementovému samonivelačnímu litému potěru C25 ZKD 5 mm tl přes 50 mm</t>
  </si>
  <si>
    <t>-2074282495</t>
  </si>
  <si>
    <t>16,2</t>
  </si>
  <si>
    <t>16,2*2 'Přepočtené koeficientem množství</t>
  </si>
  <si>
    <t>75</t>
  </si>
  <si>
    <t>637121111</t>
  </si>
  <si>
    <t>Okapový chodník z kačírku tl 100 mm s udusáním</t>
  </si>
  <si>
    <t>851560747</t>
  </si>
  <si>
    <t>doplnění okapového chodníku</t>
  </si>
  <si>
    <t>6,5*0,3</t>
  </si>
  <si>
    <t>76</t>
  </si>
  <si>
    <t>637211131</t>
  </si>
  <si>
    <t>Okapový chodník z betonových dlaždic tl 40 mm do kameniva</t>
  </si>
  <si>
    <t>-1184951914</t>
  </si>
  <si>
    <t>77</t>
  </si>
  <si>
    <t>642945111</t>
  </si>
  <si>
    <t>Osazování protipožárních nebo protiplynových zárubní dveří jednokřídlových do 2,5 m2</t>
  </si>
  <si>
    <t>-1542433141</t>
  </si>
  <si>
    <t>ozn.D2</t>
  </si>
  <si>
    <t>78</t>
  </si>
  <si>
    <t>55331558</t>
  </si>
  <si>
    <t>zárubeň jednokřídlá ocelová pro zdění s protipožární úpravou tl stěny 75-100mm rozměru 900/1970, 2100mm</t>
  </si>
  <si>
    <t>1730174686</t>
  </si>
  <si>
    <t>79</t>
  </si>
  <si>
    <t>55331559</t>
  </si>
  <si>
    <t>zárubeň jednokřídlá ocelová pro zdění s protipožární úpravou tl stěny 75-100mm rozměru 1100/1970, 2100mm</t>
  </si>
  <si>
    <t>-171228226</t>
  </si>
  <si>
    <t>80</t>
  </si>
  <si>
    <t>644941112</t>
  </si>
  <si>
    <t>Osazování ventilačních mřížek velikosti přes 150 x 200 do 300 x 300 mm</t>
  </si>
  <si>
    <t>103596612</t>
  </si>
  <si>
    <t>81</t>
  </si>
  <si>
    <t>55341413</t>
  </si>
  <si>
    <t>průvětrník mřížový s klapkami 300x300mm</t>
  </si>
  <si>
    <t>-1433623920</t>
  </si>
  <si>
    <t>Trubní vedení</t>
  </si>
  <si>
    <t>82</t>
  </si>
  <si>
    <t>871260310</t>
  </si>
  <si>
    <t>Montáž kanalizačního potrubí hladkého plnostěnného SN 10 z polypropylenu DN 100</t>
  </si>
  <si>
    <t>983621677</t>
  </si>
  <si>
    <t>(7,2+1)</t>
  </si>
  <si>
    <t>83</t>
  </si>
  <si>
    <t>28614209</t>
  </si>
  <si>
    <t>trubka kanalizační PP plnostěnná jednovrstvá DN 110x2000mm SN10</t>
  </si>
  <si>
    <t>1469107152</t>
  </si>
  <si>
    <t>8,2*1,015 'Přepočtené koeficientem množství</t>
  </si>
  <si>
    <t>84</t>
  </si>
  <si>
    <t>871270310</t>
  </si>
  <si>
    <t>Montáž kanalizačního potrubí hladkého plnostěnného SN 10 z polypropylenu DN 125</t>
  </si>
  <si>
    <t>285612517</t>
  </si>
  <si>
    <t>85</t>
  </si>
  <si>
    <t>28614210</t>
  </si>
  <si>
    <t>trubka kanalizační PP plnostěnná jednovrstvá DN 125x2000mm SN10</t>
  </si>
  <si>
    <t>830438485</t>
  </si>
  <si>
    <t>2*1,015 'Přepočtené koeficientem množství</t>
  </si>
  <si>
    <t>86</t>
  </si>
  <si>
    <t>877260310</t>
  </si>
  <si>
    <t>Montáž kolen na kanalizačním potrubí z PP nebo tvrdého PVC-U trub hladkých plnostěnných DN 100</t>
  </si>
  <si>
    <t>1594185889</t>
  </si>
  <si>
    <t>87</t>
  </si>
  <si>
    <t>28611878</t>
  </si>
  <si>
    <t>koleno kanalizační PP KG SN10 110x87°</t>
  </si>
  <si>
    <t>834458559</t>
  </si>
  <si>
    <t>88</t>
  </si>
  <si>
    <t>28611874</t>
  </si>
  <si>
    <t>koleno kanalizační PP KG SN10 110x45°</t>
  </si>
  <si>
    <t>-96858490</t>
  </si>
  <si>
    <t>89</t>
  </si>
  <si>
    <t>877260320</t>
  </si>
  <si>
    <t>Montáž odboček na kanalizačním potrubí z PP nebo tvrdého PVC-U trub hladkých plnostěnných DN 100</t>
  </si>
  <si>
    <t>563130664</t>
  </si>
  <si>
    <t>90</t>
  </si>
  <si>
    <t>28611908</t>
  </si>
  <si>
    <t>odbočka kanalizační plastová PP s hrdlem KG 110/110/45°</t>
  </si>
  <si>
    <t>428310514</t>
  </si>
  <si>
    <t>91</t>
  </si>
  <si>
    <t>877350320</t>
  </si>
  <si>
    <t>Montáž odboček na kanalizačním potrubí z PP nebo tvrdého PVC-U trub hladkých plnostěnných DN 200</t>
  </si>
  <si>
    <t>-234885230</t>
  </si>
  <si>
    <t>92</t>
  </si>
  <si>
    <t>28611431</t>
  </si>
  <si>
    <t>odbočka kanalizační plastová s hrdlem KG 200/125/87°</t>
  </si>
  <si>
    <t>-375044684</t>
  </si>
  <si>
    <t>93</t>
  </si>
  <si>
    <t>899620131</t>
  </si>
  <si>
    <t>Obetonování plastové šachty z polypropylenu betonem prostým tř. C 16/20 otevřený výkop</t>
  </si>
  <si>
    <t>-680030209</t>
  </si>
  <si>
    <t>RN</t>
  </si>
  <si>
    <t>0,75</t>
  </si>
  <si>
    <t>Ostatní konstrukce a práce, bourání</t>
  </si>
  <si>
    <t>94</t>
  </si>
  <si>
    <t>916231213</t>
  </si>
  <si>
    <t>Osazení chodníkového obrubníku betonového stojatého s boční opěrou do lože z betonu prostého</t>
  </si>
  <si>
    <t>-169744087</t>
  </si>
  <si>
    <t>38,5+12</t>
  </si>
  <si>
    <t>95</t>
  </si>
  <si>
    <t>59217060</t>
  </si>
  <si>
    <t>obrubník parkový betonový 1000x50x200mm přírodní</t>
  </si>
  <si>
    <t>-1274554532</t>
  </si>
  <si>
    <t>50,5*1,03 'Přepočtené koeficientem množství</t>
  </si>
  <si>
    <t>96</t>
  </si>
  <si>
    <t>941211111</t>
  </si>
  <si>
    <t>Montáž lešení řadového rámového lehkého zatížení do 200 kg/m2 š od 0,6 do 0,9 m v do 10 m</t>
  </si>
  <si>
    <t>490631531</t>
  </si>
  <si>
    <t>venkovní</t>
  </si>
  <si>
    <t>(3,7+8,15+3,78)*9</t>
  </si>
  <si>
    <t>97</t>
  </si>
  <si>
    <t>941211211</t>
  </si>
  <si>
    <t>Příplatek k lešení řadovému rámovému lehkému do 200 kg/m2 š od 0,6 do 0,9 m v do 10 m za každý den použití</t>
  </si>
  <si>
    <t>1678962924</t>
  </si>
  <si>
    <t>140,67*40 'Přepočtené koeficientem množství</t>
  </si>
  <si>
    <t>98</t>
  </si>
  <si>
    <t>941211811</t>
  </si>
  <si>
    <t>Demontáž lešení řadového rámového lehkého zatížení do 200 kg/m2 š od 0,6 do 0,9 m v do 10 m</t>
  </si>
  <si>
    <t>475806291</t>
  </si>
  <si>
    <t>99</t>
  </si>
  <si>
    <t>949101111</t>
  </si>
  <si>
    <t>Lešení pomocné pro objekty pozemních staveb s lešeňovou podlahou v do 1,9 m zatížení do 150 kg/m2</t>
  </si>
  <si>
    <t>-308641377</t>
  </si>
  <si>
    <t>chodby</t>
  </si>
  <si>
    <t>2*8,1</t>
  </si>
  <si>
    <t>100</t>
  </si>
  <si>
    <t>949321111</t>
  </si>
  <si>
    <t>Montáž lešení dílcového do šachet o půdorysné ploše do 6 m2 v do 10 m</t>
  </si>
  <si>
    <t>-1269348122</t>
  </si>
  <si>
    <t>101</t>
  </si>
  <si>
    <t>949321211</t>
  </si>
  <si>
    <t>Příplatek k lešení dílcovému do šachet do 6 m2 v do 10 m za každý den použití</t>
  </si>
  <si>
    <t>1677625639</t>
  </si>
  <si>
    <t>8,4*40 'Přepočtené koeficientem množství</t>
  </si>
  <si>
    <t>102</t>
  </si>
  <si>
    <t>949321811</t>
  </si>
  <si>
    <t>Demontáž lešení dílcového do šachet o půdorysné ploše do 6 m2 v do 10 m</t>
  </si>
  <si>
    <t>758201058</t>
  </si>
  <si>
    <t>103</t>
  </si>
  <si>
    <t>952901111</t>
  </si>
  <si>
    <t>Vyčištění budov bytové a občanské výstavby při výšce podlaží do 4 m</t>
  </si>
  <si>
    <t>-1083737155</t>
  </si>
  <si>
    <t>(1,2*2,15)+(3,45*2,15)</t>
  </si>
  <si>
    <t>104</t>
  </si>
  <si>
    <t>953312113</t>
  </si>
  <si>
    <t>Vložky do svislých dilatačních spár z fasádních polystyrénových desek tl. přes 20 do 30 mm</t>
  </si>
  <si>
    <t>-526605838</t>
  </si>
  <si>
    <t>(1,75*3,85)+(0,6*1,2)</t>
  </si>
  <si>
    <t>105</t>
  </si>
  <si>
    <t>968072558</t>
  </si>
  <si>
    <t>Vybourání kovových vrat pl do 5 m2</t>
  </si>
  <si>
    <t>524963044</t>
  </si>
  <si>
    <t>rozvodna</t>
  </si>
  <si>
    <t>1,6*2,1</t>
  </si>
  <si>
    <t>106</t>
  </si>
  <si>
    <t>968082016</t>
  </si>
  <si>
    <t>Vybourání plastových rámů oken včetně křídel plochy přes 1 do 2 m2</t>
  </si>
  <si>
    <t>-1105865407</t>
  </si>
  <si>
    <t>stávající okna</t>
  </si>
  <si>
    <t>1,25*1,25*2</t>
  </si>
  <si>
    <t>107</t>
  </si>
  <si>
    <t>971033561</t>
  </si>
  <si>
    <t>Vybourání otvorů ve zdivu cihelném pl do 1 m2 na MVC nebo MV tl do 600 mm</t>
  </si>
  <si>
    <t>-482311012</t>
  </si>
  <si>
    <t>vybourání parapetu pro nové dveře</t>
  </si>
  <si>
    <t>0,8*1,1*0,475*2</t>
  </si>
  <si>
    <t>108</t>
  </si>
  <si>
    <t>973031825</t>
  </si>
  <si>
    <t>Vysekání kapes ve zdivu cihelném na MV nebo MVC pro zavázání zdí tl do 450 mm</t>
  </si>
  <si>
    <t>-2140423662</t>
  </si>
  <si>
    <t>2,15</t>
  </si>
  <si>
    <t>109</t>
  </si>
  <si>
    <t>977151121</t>
  </si>
  <si>
    <t>Jádrové vrty diamantovými korunkami do stavebních materiálů D přes 110 do 120 mm</t>
  </si>
  <si>
    <t>562692854</t>
  </si>
  <si>
    <t>nové prostupy</t>
  </si>
  <si>
    <t>0,475</t>
  </si>
  <si>
    <t>110</t>
  </si>
  <si>
    <t>979054451</t>
  </si>
  <si>
    <t>Očištění vybouraných zámkových dlaždic s původním spárováním z kameniva těženého</t>
  </si>
  <si>
    <t>-1584036892</t>
  </si>
  <si>
    <t>997</t>
  </si>
  <si>
    <t>Přesun sutě</t>
  </si>
  <si>
    <t>111</t>
  </si>
  <si>
    <t>997002611</t>
  </si>
  <si>
    <t>Nakládání suti a vybouraných hmot</t>
  </si>
  <si>
    <t>2109858043</t>
  </si>
  <si>
    <t>112</t>
  </si>
  <si>
    <t>997013501</t>
  </si>
  <si>
    <t>Odvoz suti a vybouraných hmot na skládku nebo meziskládku do 1 km se složením</t>
  </si>
  <si>
    <t>1544788840</t>
  </si>
  <si>
    <t>113</t>
  </si>
  <si>
    <t>997013509</t>
  </si>
  <si>
    <t>Příplatek k odvozu suti a vybouraných hmot na skládku ZKD 1 km přes 1 km</t>
  </si>
  <si>
    <t>632715174</t>
  </si>
  <si>
    <t>8,006*15 'Přepočtené koeficientem množství</t>
  </si>
  <si>
    <t>114</t>
  </si>
  <si>
    <t>997013631</t>
  </si>
  <si>
    <t>Poplatek za uložení na skládce (skládkovné) stavebního odpadu směsného kód odpadu 17 09 04</t>
  </si>
  <si>
    <t>-1132656963</t>
  </si>
  <si>
    <t>998</t>
  </si>
  <si>
    <t>Přesun hmot</t>
  </si>
  <si>
    <t>115</t>
  </si>
  <si>
    <t>998011002</t>
  </si>
  <si>
    <t>Přesun hmot pro budovy zděné v přes 6 do 12 m</t>
  </si>
  <si>
    <t>-1395785780</t>
  </si>
  <si>
    <t>PSV</t>
  </si>
  <si>
    <t>Práce a dodávky PSV</t>
  </si>
  <si>
    <t>711</t>
  </si>
  <si>
    <t>Izolace proti vodě, vlhkosti a plynům</t>
  </si>
  <si>
    <t>116</t>
  </si>
  <si>
    <t>711111001</t>
  </si>
  <si>
    <t>Provedení izolace proti zemní vlhkosti vodorovné za studena nátěrem penetračním</t>
  </si>
  <si>
    <t>-945335193</t>
  </si>
  <si>
    <t>3,225*3,25</t>
  </si>
  <si>
    <t>3,85*3,27</t>
  </si>
  <si>
    <t>117</t>
  </si>
  <si>
    <t>11163150</t>
  </si>
  <si>
    <t>lak penetrační asfaltový</t>
  </si>
  <si>
    <t>343142583</t>
  </si>
  <si>
    <t>23,071*0,0003 'Přepočtené koeficientem množství</t>
  </si>
  <si>
    <t>118</t>
  </si>
  <si>
    <t>711112001</t>
  </si>
  <si>
    <t>Provedení izolace proti zemní vlhkosti svislé za studena nátěrem penetračním</t>
  </si>
  <si>
    <t>1674008083</t>
  </si>
  <si>
    <t>((3,275+3,85+3,275)*1)+((3,25+3,225)*0,5)</t>
  </si>
  <si>
    <t>119</t>
  </si>
  <si>
    <t>1242843303</t>
  </si>
  <si>
    <t>13,638*0,00034 'Přepočtené koeficientem množství</t>
  </si>
  <si>
    <t>120</t>
  </si>
  <si>
    <t>711131111</t>
  </si>
  <si>
    <t>Provedení izolace proti zemní vlhkosti pásy na sucho samolepící vodorovné</t>
  </si>
  <si>
    <t>-1494668809</t>
  </si>
  <si>
    <t>strop nad chodbou</t>
  </si>
  <si>
    <t>3,1*3,2</t>
  </si>
  <si>
    <t>3,1*3,45</t>
  </si>
  <si>
    <t>121</t>
  </si>
  <si>
    <t>62866281</t>
  </si>
  <si>
    <t>pás asfaltový samolepicí modifikovaný SBS s vložkou ze skleněné tkaniny se spalitelnou fólií nebo jemnozrnným minerálním posypem nebo textilií na horním povrchu tl 3,0mm</t>
  </si>
  <si>
    <t>176036240</t>
  </si>
  <si>
    <t>20,615*1,1655 'Přepočtené koeficientem množství</t>
  </si>
  <si>
    <t>122</t>
  </si>
  <si>
    <t>711141559</t>
  </si>
  <si>
    <t>Provedení izolace proti zemní vlhkosti pásy přitavením vodorovné NAIP</t>
  </si>
  <si>
    <t>2005147940</t>
  </si>
  <si>
    <t>3,225*3,25*2</t>
  </si>
  <si>
    <t>3,85*3,27*2</t>
  </si>
  <si>
    <t>123</t>
  </si>
  <si>
    <t>1010151880</t>
  </si>
  <si>
    <t>Asfaltový pás hydroizolační GLASTEK 40 SPECIAL MINERAL (7,5 m2/role)</t>
  </si>
  <si>
    <t>1142989471</t>
  </si>
  <si>
    <t>23,071*1,1655 'Přepočtené koeficientem množství</t>
  </si>
  <si>
    <t>124</t>
  </si>
  <si>
    <t>1010151220</t>
  </si>
  <si>
    <t>Asfaltový pás hydroizolační ELASTEK 40 SPECIAL MINERAL (7,5 m2/role)</t>
  </si>
  <si>
    <t>-1355737770</t>
  </si>
  <si>
    <t>125</t>
  </si>
  <si>
    <t>711142559</t>
  </si>
  <si>
    <t>Provedení izolace proti zemní vlhkosti pásy přitavením svislé NAIP</t>
  </si>
  <si>
    <t>-937677824</t>
  </si>
  <si>
    <t>(((3,275+3,85+3,275)*1)+((3,25+3,225)*0,5))*2</t>
  </si>
  <si>
    <t>126</t>
  </si>
  <si>
    <t>1010301469</t>
  </si>
  <si>
    <t>Asfaltový pás s hliníkovou vložkou GLASTEK AL 40 MINERAL (7,5 m2/role)</t>
  </si>
  <si>
    <t>1774295480</t>
  </si>
  <si>
    <t>13,638*1,221 'Přepočtené koeficientem množství</t>
  </si>
  <si>
    <t>127</t>
  </si>
  <si>
    <t>-2120534228</t>
  </si>
  <si>
    <t>128</t>
  </si>
  <si>
    <t>998711102</t>
  </si>
  <si>
    <t>Přesun hmot tonážní pro izolace proti vodě, vlhkosti a plynům v objektech v přes 6 do 12 m</t>
  </si>
  <si>
    <t>-766476621</t>
  </si>
  <si>
    <t>713</t>
  </si>
  <si>
    <t>Izolace tepelné</t>
  </si>
  <si>
    <t>129</t>
  </si>
  <si>
    <t>713111111</t>
  </si>
  <si>
    <t>Montáž izolace tepelné vrchem stropů volně kladenými rohožemi, pásy, dílci, deskami</t>
  </si>
  <si>
    <t>-402112680</t>
  </si>
  <si>
    <t>3,1*3,2*2</t>
  </si>
  <si>
    <t>3,1*3,45*2</t>
  </si>
  <si>
    <t>130</t>
  </si>
  <si>
    <t>63152147</t>
  </si>
  <si>
    <t>pás tepelně izolační univerzální λ=0,038-0,039 tl 140mm</t>
  </si>
  <si>
    <t>-822052928</t>
  </si>
  <si>
    <t>41,23*1,05 'Přepočtené koeficientem množství</t>
  </si>
  <si>
    <t>131</t>
  </si>
  <si>
    <t>713121111</t>
  </si>
  <si>
    <t>Montáž izolace tepelné podlah volně kladenými rohožemi, pásy, dílci, deskami 1 vrstva</t>
  </si>
  <si>
    <t>-1457563629</t>
  </si>
  <si>
    <t>132</t>
  </si>
  <si>
    <t>28372309</t>
  </si>
  <si>
    <t>deska EPS 100 pro konstrukce s běžným zatížením λ=0,037 tl 100mm</t>
  </si>
  <si>
    <t>1903375362</t>
  </si>
  <si>
    <t>16,2*1,05 'Přepočtené koeficientem množství</t>
  </si>
  <si>
    <t>133</t>
  </si>
  <si>
    <t>713131141</t>
  </si>
  <si>
    <t>Montáž izolace tepelné stěn lepením celoplošně rohoží, pásů, dílců, desek</t>
  </si>
  <si>
    <t>-712886157</t>
  </si>
  <si>
    <t>izolace základů</t>
  </si>
  <si>
    <t>((3,45+2,35+3,45)*1,25)+((3,25+3,225)*0,7)</t>
  </si>
  <si>
    <t>skladba J</t>
  </si>
  <si>
    <t>(2,7*1)+((3,1+6,95+3,1)*0,5)</t>
  </si>
  <si>
    <t>134</t>
  </si>
  <si>
    <t>28376442</t>
  </si>
  <si>
    <t>deska XPS hrana rovná a strukturovaný povrch 300kPA λ=0,035 tl 80mm</t>
  </si>
  <si>
    <t>434417524</t>
  </si>
  <si>
    <t>16,095*1,05 'Přepočtené koeficientem množství</t>
  </si>
  <si>
    <t>135</t>
  </si>
  <si>
    <t>28376076</t>
  </si>
  <si>
    <t>deska EPS grafitová fasádní λ=0,030-0,031 tl 100mm</t>
  </si>
  <si>
    <t>-193780908</t>
  </si>
  <si>
    <t>9,275*1,05 'Přepočtené koeficientem množství</t>
  </si>
  <si>
    <t>136</t>
  </si>
  <si>
    <t>713131151</t>
  </si>
  <si>
    <t>Montáž izolace tepelné stěn volně vloženými rohožemi, pásy, dílci, deskami 1 vrstva</t>
  </si>
  <si>
    <t>1396899908</t>
  </si>
  <si>
    <t>zateplení věnců</t>
  </si>
  <si>
    <t>3,1+3,55+3,1</t>
  </si>
  <si>
    <t>137</t>
  </si>
  <si>
    <t>28375933</t>
  </si>
  <si>
    <t>deska EPS 70 fasádní λ=0,039 tl 50mm</t>
  </si>
  <si>
    <t>1952924513</t>
  </si>
  <si>
    <t>41,45*0,275 'Přepočtené koeficientem množství</t>
  </si>
  <si>
    <t>138</t>
  </si>
  <si>
    <t>713191132</t>
  </si>
  <si>
    <t>Montáž izolace tepelné podlah, stropů vrchem nebo střech překrytí separační fólií z PE</t>
  </si>
  <si>
    <t>-2132029182</t>
  </si>
  <si>
    <t>139</t>
  </si>
  <si>
    <t>28329042</t>
  </si>
  <si>
    <t>fólie PE separační či ochranná tl 0,2mm</t>
  </si>
  <si>
    <t>801858598</t>
  </si>
  <si>
    <t>16,2*1,15 'Přepočtené koeficientem množství</t>
  </si>
  <si>
    <t>140</t>
  </si>
  <si>
    <t>998713102</t>
  </si>
  <si>
    <t>Přesun hmot tonážní pro izolace tepelné v objektech v přes 6 do 12 m</t>
  </si>
  <si>
    <t>-1129110505</t>
  </si>
  <si>
    <t>741</t>
  </si>
  <si>
    <t>Elektroinstalace</t>
  </si>
  <si>
    <t>141</t>
  </si>
  <si>
    <t>Pol1</t>
  </si>
  <si>
    <t>CHKEVm 5Cx10 mm2 750V (PU)</t>
  </si>
  <si>
    <t>2127981721</t>
  </si>
  <si>
    <t>142</t>
  </si>
  <si>
    <t>Pol2</t>
  </si>
  <si>
    <t>CHKEVm 5Cx1,5 mm2 750V (PU)</t>
  </si>
  <si>
    <t>-2095843648</t>
  </si>
  <si>
    <t>143</t>
  </si>
  <si>
    <t>Pol24</t>
  </si>
  <si>
    <t>přídržný magnet dveří dle PBŘ vč. kabeláží</t>
  </si>
  <si>
    <t>ks</t>
  </si>
  <si>
    <t>767643188</t>
  </si>
  <si>
    <t>0,666666666666667*3 'Přepočtené koeficientem množství</t>
  </si>
  <si>
    <t>144</t>
  </si>
  <si>
    <t>Pol3</t>
  </si>
  <si>
    <t>CYKY-CYKYm 3Cx2.5 mm2 750V (PU)</t>
  </si>
  <si>
    <t>1991868888</t>
  </si>
  <si>
    <t>145</t>
  </si>
  <si>
    <t>Pol4</t>
  </si>
  <si>
    <t>CYKY-CYKYm 3Cx1.5 mm2 750V (PU)</t>
  </si>
  <si>
    <t>-946732718</t>
  </si>
  <si>
    <t>146</t>
  </si>
  <si>
    <t>Pol5</t>
  </si>
  <si>
    <t>UTP Cat.6 (PU)</t>
  </si>
  <si>
    <t>376858653</t>
  </si>
  <si>
    <t>147</t>
  </si>
  <si>
    <t>Pol6</t>
  </si>
  <si>
    <t>tlačítko CENTRAL STOP-POŽÁRNÍ</t>
  </si>
  <si>
    <t>726174700</t>
  </si>
  <si>
    <t>148</t>
  </si>
  <si>
    <t>Pol7</t>
  </si>
  <si>
    <t>tlačítko TOTAL STOP-POŽÁRNÍ</t>
  </si>
  <si>
    <t>423533592</t>
  </si>
  <si>
    <t>149</t>
  </si>
  <si>
    <t>Pol8</t>
  </si>
  <si>
    <t>zás.polozap./zapuštěné 10/16A 250V 2P+Z .</t>
  </si>
  <si>
    <t>-1006653385</t>
  </si>
  <si>
    <t>150</t>
  </si>
  <si>
    <t>Pol9</t>
  </si>
  <si>
    <t>spín.nást.prost.obyč. 1-pólový - řazení 1</t>
  </si>
  <si>
    <t>1595814587</t>
  </si>
  <si>
    <t>151</t>
  </si>
  <si>
    <t>Pol10</t>
  </si>
  <si>
    <t>zás.polozap./zapuštěné DATOVÁ</t>
  </si>
  <si>
    <t>-163269697</t>
  </si>
  <si>
    <t>152</t>
  </si>
  <si>
    <t>Pol11</t>
  </si>
  <si>
    <t>kabelový kanál/lišta 50x50mm</t>
  </si>
  <si>
    <t>2036008194</t>
  </si>
  <si>
    <t>153</t>
  </si>
  <si>
    <t>Pol12</t>
  </si>
  <si>
    <t>kabelový kanál/lišta 20x20mm</t>
  </si>
  <si>
    <t>-1902688691</t>
  </si>
  <si>
    <t>154</t>
  </si>
  <si>
    <t>Pol13</t>
  </si>
  <si>
    <t>sv. nouzové stále svítící 3000lm, 3000K, venkovní (2/nz)</t>
  </si>
  <si>
    <t>172091560</t>
  </si>
  <si>
    <t>155</t>
  </si>
  <si>
    <t>Pol14</t>
  </si>
  <si>
    <t>sv. nouzové stále svítící 3000lm, 3000K, venkovní (1/nz)</t>
  </si>
  <si>
    <t>-1470750018</t>
  </si>
  <si>
    <t>156</t>
  </si>
  <si>
    <t>Pol15</t>
  </si>
  <si>
    <t>sv. do výtahové šachty</t>
  </si>
  <si>
    <t>-685410237</t>
  </si>
  <si>
    <t>157</t>
  </si>
  <si>
    <t>Pol16</t>
  </si>
  <si>
    <t>náhradní zdroj UPFD 403-150V-045 EI45</t>
  </si>
  <si>
    <t>-151984675</t>
  </si>
  <si>
    <t>158</t>
  </si>
  <si>
    <t>Pol17</t>
  </si>
  <si>
    <t>rozvaděč RE/RH-výměna hl. Jističe 250A/3/B+vyp.cívka</t>
  </si>
  <si>
    <t>-1256944364</t>
  </si>
  <si>
    <t>159</t>
  </si>
  <si>
    <t>Pol18</t>
  </si>
  <si>
    <t>rozvaděč RH doplnění jističe výtahu 50A/3/C</t>
  </si>
  <si>
    <t>-1610788432</t>
  </si>
  <si>
    <t>160</t>
  </si>
  <si>
    <t>Pol19</t>
  </si>
  <si>
    <t>RH doplnění jističe 16A/1/B</t>
  </si>
  <si>
    <t>1311209553</t>
  </si>
  <si>
    <t>161</t>
  </si>
  <si>
    <t>Pol20</t>
  </si>
  <si>
    <t>RH doplnění jističe 10A/1/B</t>
  </si>
  <si>
    <t>-1956986717</t>
  </si>
  <si>
    <t>162</t>
  </si>
  <si>
    <t>Pol21</t>
  </si>
  <si>
    <t>demontáž a zpětná montáž kazetového podhledu</t>
  </si>
  <si>
    <t>hod</t>
  </si>
  <si>
    <t>-1207128894</t>
  </si>
  <si>
    <t>163</t>
  </si>
  <si>
    <t>Pol22</t>
  </si>
  <si>
    <t>revize elektro</t>
  </si>
  <si>
    <t>1151407040</t>
  </si>
  <si>
    <t>164</t>
  </si>
  <si>
    <t>Pol23</t>
  </si>
  <si>
    <t>dokumentace skutečného provedení stavby</t>
  </si>
  <si>
    <t>-334391999</t>
  </si>
  <si>
    <t>762</t>
  </si>
  <si>
    <t>Konstrukce tesařské</t>
  </si>
  <si>
    <t>165</t>
  </si>
  <si>
    <t>762081410</t>
  </si>
  <si>
    <t>Vícestranné hoblování hraněného zabudovaného do konstrukce</t>
  </si>
  <si>
    <t>1837794686</t>
  </si>
  <si>
    <t>přesahy krokví</t>
  </si>
  <si>
    <t>(0,32*0,5*8)+((4,85+4,075)*0,32)</t>
  </si>
  <si>
    <t>166</t>
  </si>
  <si>
    <t>762082220</t>
  </si>
  <si>
    <t>Provedení tesařského profilování zhlaví trámu jednoduchým seříznutím dvěma řezy pl do 160 cm2</t>
  </si>
  <si>
    <t>484763399</t>
  </si>
  <si>
    <t>167</t>
  </si>
  <si>
    <t>762083122</t>
  </si>
  <si>
    <t>Impregnace řeziva proti dřevokaznému hmyzu, houbám a plísním máčením třída ohrožení 3 a 4</t>
  </si>
  <si>
    <t>15428984</t>
  </si>
  <si>
    <t>0,155+0,989+0,722</t>
  </si>
  <si>
    <t>168</t>
  </si>
  <si>
    <t>762085103</t>
  </si>
  <si>
    <t>Montáž kotevních želez, příložek, patek nebo táhel</t>
  </si>
  <si>
    <t>145203034</t>
  </si>
  <si>
    <t>připevnění pozednic</t>
  </si>
  <si>
    <t>169</t>
  </si>
  <si>
    <t>762332131</t>
  </si>
  <si>
    <t>Montáž vázaných kcí krovů pravidelných pomocí tesařských spojů z hraněného řeziva průřezové pl přes 50 do 120 cm2</t>
  </si>
  <si>
    <t>634286445</t>
  </si>
  <si>
    <t>kleštiny 50/160</t>
  </si>
  <si>
    <t>2,2*8</t>
  </si>
  <si>
    <t>170</t>
  </si>
  <si>
    <t>60511125</t>
  </si>
  <si>
    <t>řezivo stavební fošny prismované středové š do 160mm dl 2-5m</t>
  </si>
  <si>
    <t>1173727086</t>
  </si>
  <si>
    <t>2,2*8*0,05*0,16</t>
  </si>
  <si>
    <t>0,141*1,1 'Přepočtené koeficientem množství</t>
  </si>
  <si>
    <t>171</t>
  </si>
  <si>
    <t>762332132</t>
  </si>
  <si>
    <t>Montáž vázaných kcí krovů pravidelných pomocí tesařských spojů z hraněného řeziva průřezové pl přes 120 do 224 cm2</t>
  </si>
  <si>
    <t>-1333231173</t>
  </si>
  <si>
    <t>pozednice 140/100</t>
  </si>
  <si>
    <t>3,35*2</t>
  </si>
  <si>
    <t>vaznice 120/180</t>
  </si>
  <si>
    <t>3,35</t>
  </si>
  <si>
    <t>krokve 100/160</t>
  </si>
  <si>
    <t>(4,85*5)+(4,075*5)</t>
  </si>
  <si>
    <t>sloupek 120/120</t>
  </si>
  <si>
    <t>1,325</t>
  </si>
  <si>
    <t>172</t>
  </si>
  <si>
    <t>60512130</t>
  </si>
  <si>
    <t>hranol stavební řezivo průřezu do 224cm2 do dl 6m</t>
  </si>
  <si>
    <t>36843452</t>
  </si>
  <si>
    <t>3,35*2*0,14*0,1</t>
  </si>
  <si>
    <t>3,35*0,12*0,18</t>
  </si>
  <si>
    <t>((4,85*5)+(4,075*5))*0,1*0,16</t>
  </si>
  <si>
    <t>1,325*0,12*0,12</t>
  </si>
  <si>
    <t>0,899*1,1 'Přepočtené koeficientem množství</t>
  </si>
  <si>
    <t>173</t>
  </si>
  <si>
    <t>762341210</t>
  </si>
  <si>
    <t>Montáž bednění střech rovných a šikmých sklonu do 60° z hrubých prken na sraz tl do 32 mm</t>
  </si>
  <si>
    <t>-153887821</t>
  </si>
  <si>
    <t>střecha</t>
  </si>
  <si>
    <t>((4,85+4,075)*3,45)-3,45</t>
  </si>
  <si>
    <t>174</t>
  </si>
  <si>
    <t>60515111</t>
  </si>
  <si>
    <t>řezivo jehličnaté boční prkno 20-30mm</t>
  </si>
  <si>
    <t>-1504241013</t>
  </si>
  <si>
    <t>27,341*0,0264 'Přepočtené koeficientem množství</t>
  </si>
  <si>
    <t>175</t>
  </si>
  <si>
    <t>762341260</t>
  </si>
  <si>
    <t>Montáž bednění střech rovných a šikmých sklonu do 60° z palubek</t>
  </si>
  <si>
    <t>-151463437</t>
  </si>
  <si>
    <t>viditelný přesah</t>
  </si>
  <si>
    <t>0,5*3,45*2</t>
  </si>
  <si>
    <t>176</t>
  </si>
  <si>
    <t>61191181</t>
  </si>
  <si>
    <t>palubky obkladové smrk profil klasický 19x170mm jakost A/B</t>
  </si>
  <si>
    <t>1125510291</t>
  </si>
  <si>
    <t>3,45*1,1 'Přepočtené koeficientem množství</t>
  </si>
  <si>
    <t>177</t>
  </si>
  <si>
    <t>762342214</t>
  </si>
  <si>
    <t>Montáž laťování na střechách jednoduchých sklonu do 60° osové vzdálenosti přes 150 do 360 mm</t>
  </si>
  <si>
    <t>2023803115</t>
  </si>
  <si>
    <t>((4,85+4,075)*3,45)</t>
  </si>
  <si>
    <t>178</t>
  </si>
  <si>
    <t>60514114</t>
  </si>
  <si>
    <t>řezivo jehličnaté lať impregnovaná dl 4 m</t>
  </si>
  <si>
    <t>196143774</t>
  </si>
  <si>
    <t>30,791*3,5*0,04*0,06</t>
  </si>
  <si>
    <t>0,259*1,1 'Přepočtené koeficientem množství</t>
  </si>
  <si>
    <t>179</t>
  </si>
  <si>
    <t>762342511</t>
  </si>
  <si>
    <t>Montáž kontralatí na podklad bez tepelné izolace</t>
  </si>
  <si>
    <t>209213788</t>
  </si>
  <si>
    <t>((4,85*5)+(4,075*5))</t>
  </si>
  <si>
    <t>180</t>
  </si>
  <si>
    <t>-2101898883</t>
  </si>
  <si>
    <t>((4,85*5)+(4,075*5))*0,04*0,06</t>
  </si>
  <si>
    <t>0,107*1,1 'Přepočtené koeficientem množství</t>
  </si>
  <si>
    <t>181</t>
  </si>
  <si>
    <t>762395000</t>
  </si>
  <si>
    <t>Spojovací prostředky krovů, bednění, laťování, nadstřešních konstrukcí</t>
  </si>
  <si>
    <t>899944527</t>
  </si>
  <si>
    <t>0,155+0,989+0,722+0,285+0,118</t>
  </si>
  <si>
    <t>182</t>
  </si>
  <si>
    <t>998762102</t>
  </si>
  <si>
    <t>Přesun hmot tonážní pro kce tesařské v objektech v přes 6 do 12 m</t>
  </si>
  <si>
    <t>-2075923113</t>
  </si>
  <si>
    <t>764</t>
  </si>
  <si>
    <t>Konstrukce klempířské</t>
  </si>
  <si>
    <t>183</t>
  </si>
  <si>
    <t>764002414</t>
  </si>
  <si>
    <t>Montáž strukturované oddělovací rohože jakékoliv rš</t>
  </si>
  <si>
    <t>-456822901</t>
  </si>
  <si>
    <t>184</t>
  </si>
  <si>
    <t>28329043</t>
  </si>
  <si>
    <t>fólie PUR/PP difuzně propustná s nakašírovanou PP strukturovanou rohoží v 8 mm pod hladkou plechovou krytinu, integrovaná samolepící páska, 380 g/m2</t>
  </si>
  <si>
    <t>205206188</t>
  </si>
  <si>
    <t>30,791*1,15 'Přepočtené koeficientem množství</t>
  </si>
  <si>
    <t>185</t>
  </si>
  <si>
    <t>764002851</t>
  </si>
  <si>
    <t>Demontáž oplechování parapetů do suti</t>
  </si>
  <si>
    <t>931701023</t>
  </si>
  <si>
    <t>1,25*2</t>
  </si>
  <si>
    <t>186</t>
  </si>
  <si>
    <t>764212634</t>
  </si>
  <si>
    <t>Oplechování štítu závětrnou lištou z Pz s povrchovou úpravou rš 330 mm</t>
  </si>
  <si>
    <t>-1019607520</t>
  </si>
  <si>
    <t>4,85+4,075</t>
  </si>
  <si>
    <t>187</t>
  </si>
  <si>
    <t>764212651</t>
  </si>
  <si>
    <t>Oplechování štítu systémovou závětrnou lištou z Pz s povrchovou úpravou rš 312 mm</t>
  </si>
  <si>
    <t>-354025007</t>
  </si>
  <si>
    <t>188</t>
  </si>
  <si>
    <t>764213455</t>
  </si>
  <si>
    <t>Sněhový zachytávač krytiny z Pz plechu průběžný jednotrubkový</t>
  </si>
  <si>
    <t>-709946187</t>
  </si>
  <si>
    <t>3,4*3</t>
  </si>
  <si>
    <t>189</t>
  </si>
  <si>
    <t>764216643</t>
  </si>
  <si>
    <t>Oplechování rovných parapetů celoplošně lepené z Pz s povrchovou úpravou rš 250 mm</t>
  </si>
  <si>
    <t>2083682349</t>
  </si>
  <si>
    <t>poz.01</t>
  </si>
  <si>
    <t>1,45*2</t>
  </si>
  <si>
    <t>190</t>
  </si>
  <si>
    <t>764511602</t>
  </si>
  <si>
    <t>Žlab podokapní půlkruhový z Pz s povrchovou úpravou rš 330 mm</t>
  </si>
  <si>
    <t>1614835468</t>
  </si>
  <si>
    <t>3,45*2</t>
  </si>
  <si>
    <t>191</t>
  </si>
  <si>
    <t>764511642</t>
  </si>
  <si>
    <t>Kotlík oválný (trychtýřový) pro podokapní žlaby z Pz s povrchovou úpravou 330/100 mm</t>
  </si>
  <si>
    <t>1149640709</t>
  </si>
  <si>
    <t>192</t>
  </si>
  <si>
    <t>764518622</t>
  </si>
  <si>
    <t>Svody kruhové včetně objímek, kolen, odskoků z Pz s povrchovou úpravou průměru 100 mm</t>
  </si>
  <si>
    <t>-1834211594</t>
  </si>
  <si>
    <t>8,25+7,55</t>
  </si>
  <si>
    <t>193</t>
  </si>
  <si>
    <t>998764102</t>
  </si>
  <si>
    <t>Přesun hmot tonážní pro konstrukce klempířské v objektech v přes 6 do 12 m</t>
  </si>
  <si>
    <t>-1105129688</t>
  </si>
  <si>
    <t>766</t>
  </si>
  <si>
    <t>Konstrukce truhlářské</t>
  </si>
  <si>
    <t>194</t>
  </si>
  <si>
    <t>766411821</t>
  </si>
  <si>
    <t>Demontáž truhlářského obložení stěn z palubek</t>
  </si>
  <si>
    <t>-345688953</t>
  </si>
  <si>
    <t>((3,*2,2)/2)+((3,5*1,5)/2)+(3,55*1)</t>
  </si>
  <si>
    <t>195</t>
  </si>
  <si>
    <t>766411822</t>
  </si>
  <si>
    <t>Demontáž truhlářského obložení stěn podkladových roštů</t>
  </si>
  <si>
    <t>1440709881</t>
  </si>
  <si>
    <t>196</t>
  </si>
  <si>
    <t>766622131</t>
  </si>
  <si>
    <t>Montáž plastových oken plochy přes 1 m2 otevíravých v do 1,5 m s rámem do zdiva</t>
  </si>
  <si>
    <t>708609063</t>
  </si>
  <si>
    <t>1,45*1,45*2</t>
  </si>
  <si>
    <t>197</t>
  </si>
  <si>
    <t>61140052</t>
  </si>
  <si>
    <t>okno plastové otevíravé/sklopné trojsklo přes plochu 1m2 do v 1,5m</t>
  </si>
  <si>
    <t>973887529</t>
  </si>
  <si>
    <t>198</t>
  </si>
  <si>
    <t>766660022</t>
  </si>
  <si>
    <t>Montáž dveřních křídel otvíravých jednokřídlových š přes 0,8 m požárních do ocelové zárubně</t>
  </si>
  <si>
    <t>2058827939</t>
  </si>
  <si>
    <t xml:space="preserve">elektrorozvodna </t>
  </si>
  <si>
    <t>199</t>
  </si>
  <si>
    <t>61165314</t>
  </si>
  <si>
    <t>dveře jednokřídlé dřevotřískové protipožární EI (EW) 30 D3 povrch laminátový plné 900x1970-2100mm</t>
  </si>
  <si>
    <t>-148177921</t>
  </si>
  <si>
    <t>200</t>
  </si>
  <si>
    <t>61162102R</t>
  </si>
  <si>
    <t>dveře jednokřídlé dřevotřískové protipožární EI (EW) 30 D3 povrch laminátový částečně prosklené 1100x1970-2100mm</t>
  </si>
  <si>
    <t>283120370</t>
  </si>
  <si>
    <t>201</t>
  </si>
  <si>
    <t>766660411</t>
  </si>
  <si>
    <t>Montáž vchodových dveří včetně rámu jednokřídlových bez nadsvětlíku do zdiva</t>
  </si>
  <si>
    <t>-1178099819</t>
  </si>
  <si>
    <t>poz.D1</t>
  </si>
  <si>
    <t>202</t>
  </si>
  <si>
    <t>61140504</t>
  </si>
  <si>
    <t>dveře jednokřídlé plastové bílé prosklené bezpečnostní třídy RC2</t>
  </si>
  <si>
    <t>-1563474865</t>
  </si>
  <si>
    <t>1,25*2,175</t>
  </si>
  <si>
    <t>203</t>
  </si>
  <si>
    <t>766660729</t>
  </si>
  <si>
    <t>Montáž dveřního interiérového kování - štítku s klikou</t>
  </si>
  <si>
    <t>-2070072611</t>
  </si>
  <si>
    <t>204</t>
  </si>
  <si>
    <t>54914123</t>
  </si>
  <si>
    <t>kování rozetové klika/klika</t>
  </si>
  <si>
    <t>850240714</t>
  </si>
  <si>
    <t>205</t>
  </si>
  <si>
    <t>766660741</t>
  </si>
  <si>
    <t>Montáž držadla kyvných dveří</t>
  </si>
  <si>
    <t>1480671719</t>
  </si>
  <si>
    <t>na dveře D1</t>
  </si>
  <si>
    <t>206</t>
  </si>
  <si>
    <t>55147058</t>
  </si>
  <si>
    <t>madlo invalidní rovné bílé 1000mm</t>
  </si>
  <si>
    <t>716452391</t>
  </si>
  <si>
    <t>207</t>
  </si>
  <si>
    <t>766694116</t>
  </si>
  <si>
    <t>Montáž parapetních desek dřevěných nebo plastových š do 30 cm</t>
  </si>
  <si>
    <t>1066025956</t>
  </si>
  <si>
    <t>208</t>
  </si>
  <si>
    <t>60794102</t>
  </si>
  <si>
    <t>parapet dřevotřískový vnitřní povrch laminátový š 260mm</t>
  </si>
  <si>
    <t>525892250</t>
  </si>
  <si>
    <t>209</t>
  </si>
  <si>
    <t>61144019</t>
  </si>
  <si>
    <t>koncovka k parapetu plastovému vnitřnímu 1 pár</t>
  </si>
  <si>
    <t>sada</t>
  </si>
  <si>
    <t>1632493842</t>
  </si>
  <si>
    <t>210</t>
  </si>
  <si>
    <t>998766102</t>
  </si>
  <si>
    <t>Přesun hmot tonážní pro kce truhlářské v objektech v přes 6 do 12 m</t>
  </si>
  <si>
    <t>1226617929</t>
  </si>
  <si>
    <t>767</t>
  </si>
  <si>
    <t>Konstrukce zámečnické</t>
  </si>
  <si>
    <t>211</t>
  </si>
  <si>
    <t>767391207</t>
  </si>
  <si>
    <t>Montáž krytiny z tvarovaných plechů šroubováním přes kaloty</t>
  </si>
  <si>
    <t>1550236419</t>
  </si>
  <si>
    <t>212</t>
  </si>
  <si>
    <t>15485144R</t>
  </si>
  <si>
    <t>plech trapézový T12 tl 0,35mm RAL 8017</t>
  </si>
  <si>
    <t>-805811948</t>
  </si>
  <si>
    <t>30,791*1,133 'Přepočtené koeficientem množství</t>
  </si>
  <si>
    <t>213</t>
  </si>
  <si>
    <t>767651210</t>
  </si>
  <si>
    <t>Montáž vrat garážových otvíravých do ocelové zárubně pl do 6 m2</t>
  </si>
  <si>
    <t>-2083304507</t>
  </si>
  <si>
    <t>214</t>
  </si>
  <si>
    <t>55345875R</t>
  </si>
  <si>
    <t>vrata garážová plastová zateplená 1600x2100mm, otevíravá, dvoukřídlá, včetně zárubně</t>
  </si>
  <si>
    <t>1876429539</t>
  </si>
  <si>
    <t>215</t>
  </si>
  <si>
    <t>998767102</t>
  </si>
  <si>
    <t>Přesun hmot tonážní pro zámečnické konstrukce v objektech v přes 6 do 12 m</t>
  </si>
  <si>
    <t>1175695892</t>
  </si>
  <si>
    <t>771</t>
  </si>
  <si>
    <t>Podlahy z dlaždic</t>
  </si>
  <si>
    <t>216</t>
  </si>
  <si>
    <t>771111011</t>
  </si>
  <si>
    <t>Vysátí podkladu před pokládkou dlažby</t>
  </si>
  <si>
    <t>-413641100</t>
  </si>
  <si>
    <t>217</t>
  </si>
  <si>
    <t>771121011</t>
  </si>
  <si>
    <t>Nátěr penetrační na podlahu</t>
  </si>
  <si>
    <t>-1617006784</t>
  </si>
  <si>
    <t>218</t>
  </si>
  <si>
    <t>771474112</t>
  </si>
  <si>
    <t>Montáž soklů z dlaždic keramických rovných lepených cementovým flexibilním lepidlem v přes 65 do 90 mm</t>
  </si>
  <si>
    <t>1581181467</t>
  </si>
  <si>
    <t>((2,7+3+0,4)*2)-(2*1,1)-1,24</t>
  </si>
  <si>
    <t>((2,7+3+0,4)*2)-1,1-1,24</t>
  </si>
  <si>
    <t>219</t>
  </si>
  <si>
    <t>59761166</t>
  </si>
  <si>
    <t>dlažba keramická slinutá mrazuvzdorná R10/A povrch hladký/matný tl do 10mm přes 9 do 12ks/m2</t>
  </si>
  <si>
    <t>-435678250</t>
  </si>
  <si>
    <t>18,62*0,11 'Přepočtené koeficientem množství</t>
  </si>
  <si>
    <t>220</t>
  </si>
  <si>
    <t>771574416</t>
  </si>
  <si>
    <t>Montáž podlah keramických hladkých lepených cementovým flexibilním lepidlem přes 9 do 12 ks/m2</t>
  </si>
  <si>
    <t>-319526352</t>
  </si>
  <si>
    <t>221</t>
  </si>
  <si>
    <t>-1937877332</t>
  </si>
  <si>
    <t>16,2*1,1 'Přepočtené koeficientem množství</t>
  </si>
  <si>
    <t>222</t>
  </si>
  <si>
    <t>771591115</t>
  </si>
  <si>
    <t>Podlahy spárování silikonem</t>
  </si>
  <si>
    <t>1000397779</t>
  </si>
  <si>
    <t>223</t>
  </si>
  <si>
    <t>998771102</t>
  </si>
  <si>
    <t>Přesun hmot tonážní pro podlahy z dlaždic v objektech v přes 6 do 12 m</t>
  </si>
  <si>
    <t>-723763505</t>
  </si>
  <si>
    <t>776</t>
  </si>
  <si>
    <t>Podlahy povlakové</t>
  </si>
  <si>
    <t>224</t>
  </si>
  <si>
    <t>776411111</t>
  </si>
  <si>
    <t>Montáž obvodových soklíků výšky do 80 mm</t>
  </si>
  <si>
    <t>1331870634</t>
  </si>
  <si>
    <t>(2,15-0,9)*2</t>
  </si>
  <si>
    <t>225</t>
  </si>
  <si>
    <t>28411007</t>
  </si>
  <si>
    <t>lišta soklová PVC 15x50mm</t>
  </si>
  <si>
    <t>1726937805</t>
  </si>
  <si>
    <t>2,5*1,02 'Přepočtené koeficientem množství</t>
  </si>
  <si>
    <t>226</t>
  </si>
  <si>
    <t>776421312</t>
  </si>
  <si>
    <t>Montáž přechodových šroubovaných lišt</t>
  </si>
  <si>
    <t>-860907621</t>
  </si>
  <si>
    <t>0,9</t>
  </si>
  <si>
    <t>227</t>
  </si>
  <si>
    <t>55343124</t>
  </si>
  <si>
    <t>profil přechodový Al vrtaný 30mm bronz</t>
  </si>
  <si>
    <t>-1299194890</t>
  </si>
  <si>
    <t>0,9*1,02 'Přepočtené koeficientem množství</t>
  </si>
  <si>
    <t>783</t>
  </si>
  <si>
    <t>Dokončovací práce - nátěry</t>
  </si>
  <si>
    <t>228</t>
  </si>
  <si>
    <t>783218101</t>
  </si>
  <si>
    <t>Lazurovací jednonásobný syntetický nátěr tesařských konstrukcí</t>
  </si>
  <si>
    <t>-2086116235</t>
  </si>
  <si>
    <t>neviditelná strana palubek</t>
  </si>
  <si>
    <t>229</t>
  </si>
  <si>
    <t>783218111</t>
  </si>
  <si>
    <t>Lazurovací dvojnásobný syntetický nátěr tesařských konstrukcí</t>
  </si>
  <si>
    <t>-1017593562</t>
  </si>
  <si>
    <t>viditelná strana palubek</t>
  </si>
  <si>
    <t>viditelné krokve</t>
  </si>
  <si>
    <t>230</t>
  </si>
  <si>
    <t>783301401</t>
  </si>
  <si>
    <t>Ometení zámečnických konstrukcí</t>
  </si>
  <si>
    <t>-709245992</t>
  </si>
  <si>
    <t>zárubně kovové</t>
  </si>
  <si>
    <t>3*1,5</t>
  </si>
  <si>
    <t>231</t>
  </si>
  <si>
    <t>783314101</t>
  </si>
  <si>
    <t>Základní jednonásobný syntetický nátěr zámečnických konstrukcí</t>
  </si>
  <si>
    <t>1121327584</t>
  </si>
  <si>
    <t>232</t>
  </si>
  <si>
    <t>783315101</t>
  </si>
  <si>
    <t>Mezinátěr jednonásobný syntetický standardní zámečnických konstrukcí</t>
  </si>
  <si>
    <t>670376131</t>
  </si>
  <si>
    <t>233</t>
  </si>
  <si>
    <t>783317101</t>
  </si>
  <si>
    <t>Krycí jednonásobný syntetický standardní nátěr zámečnických konstrukcí</t>
  </si>
  <si>
    <t>1489400019</t>
  </si>
  <si>
    <t>784</t>
  </si>
  <si>
    <t>Dokončovací práce - malby a tapety</t>
  </si>
  <si>
    <t>234</t>
  </si>
  <si>
    <t>784111001</t>
  </si>
  <si>
    <t>Oprášení (ometení ) podkladu v místnostech v do 3,80 m</t>
  </si>
  <si>
    <t>349326144</t>
  </si>
  <si>
    <t>((1,2+2,15+3,45+2,15)*2*2,925)+(1,2*2,15)+(3,45*2,15)</t>
  </si>
  <si>
    <t>((2,7+3)*2*2,925)+8,1</t>
  </si>
  <si>
    <t>((2,7+3)*2*3)+8,1</t>
  </si>
  <si>
    <t>((2,35+2,85)*2*8,4)+(2,35*2,85)</t>
  </si>
  <si>
    <t>235</t>
  </si>
  <si>
    <t>784181101</t>
  </si>
  <si>
    <t>Základní akrylátová jednonásobná bezbarvá penetrace podkladu v místnostech v do 3,80 m</t>
  </si>
  <si>
    <t>1901107243</t>
  </si>
  <si>
    <t>240,158</t>
  </si>
  <si>
    <t>236</t>
  </si>
  <si>
    <t>784211111</t>
  </si>
  <si>
    <t>Dvojnásobné bílé malby ze směsí za mokra velmi dobře oděruvzdorných v místnostech v do 3,80 m</t>
  </si>
  <si>
    <t>-366906003</t>
  </si>
  <si>
    <t>OST</t>
  </si>
  <si>
    <t>Ostatní</t>
  </si>
  <si>
    <t>003</t>
  </si>
  <si>
    <t>Výtah</t>
  </si>
  <si>
    <t>237</t>
  </si>
  <si>
    <t>OST1</t>
  </si>
  <si>
    <t>Dodávka a montáž výtahu 1 600kg, 1m/s, 2/2 neprůch.evakuační</t>
  </si>
  <si>
    <t>sou</t>
  </si>
  <si>
    <t>512</t>
  </si>
  <si>
    <t>-1654545700</t>
  </si>
  <si>
    <t>238</t>
  </si>
  <si>
    <t>OST2</t>
  </si>
  <si>
    <t>Náhradní zdroj</t>
  </si>
  <si>
    <t>1600413887</t>
  </si>
  <si>
    <t>VRN</t>
  </si>
  <si>
    <t>Vedlejší rozpočtové náklady</t>
  </si>
  <si>
    <t>VRN1</t>
  </si>
  <si>
    <t>Průzkumné, geodetické a projektové práce</t>
  </si>
  <si>
    <t>239</t>
  </si>
  <si>
    <t>010001000</t>
  </si>
  <si>
    <t>Geodetické práce před výstavbou a po dokončení</t>
  </si>
  <si>
    <t>1024</t>
  </si>
  <si>
    <t>-371589792</t>
  </si>
  <si>
    <t>240</t>
  </si>
  <si>
    <t>012164000</t>
  </si>
  <si>
    <t>Vytyčení a zaměření inženýrských sítí</t>
  </si>
  <si>
    <t>-587156896</t>
  </si>
  <si>
    <t>VRN3</t>
  </si>
  <si>
    <t>Zařízení staveniště</t>
  </si>
  <si>
    <t>241</t>
  </si>
  <si>
    <t>030001000</t>
  </si>
  <si>
    <t>1676584605</t>
  </si>
  <si>
    <t>VRN4</t>
  </si>
  <si>
    <t>Inženýrská činnost</t>
  </si>
  <si>
    <t>242</t>
  </si>
  <si>
    <t>041414000</t>
  </si>
  <si>
    <t>Plán BOZP</t>
  </si>
  <si>
    <t>179639252</t>
  </si>
  <si>
    <t>243</t>
  </si>
  <si>
    <t>041424000</t>
  </si>
  <si>
    <t>Koordinátor BOZP</t>
  </si>
  <si>
    <t>228569745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</si>
</sst>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34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LS2024-090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Evakuační výtah v domově pro seniory Kurojedy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Kurojedy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1. 6. 2025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Centrum sociálních služeb Tachov p.o.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ing.Pavel Kodýtek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Sadílek Ladislav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24.75" customHeight="1">
      <c r="A95" s="118" t="s">
        <v>81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'LS2024-090 - Evakuační vý...'!J28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'LS2024-090 - Evakuační vý...'!P141</f>
        <v>0</v>
      </c>
      <c r="AV95" s="127">
        <f>'LS2024-090 - Evakuační vý...'!J31</f>
        <v>0</v>
      </c>
      <c r="AW95" s="127">
        <f>'LS2024-090 - Evakuační vý...'!J32</f>
        <v>0</v>
      </c>
      <c r="AX95" s="127">
        <f>'LS2024-090 - Evakuační vý...'!J33</f>
        <v>0</v>
      </c>
      <c r="AY95" s="127">
        <f>'LS2024-090 - Evakuační vý...'!J34</f>
        <v>0</v>
      </c>
      <c r="AZ95" s="127">
        <f>'LS2024-090 - Evakuační vý...'!F31</f>
        <v>0</v>
      </c>
      <c r="BA95" s="127">
        <f>'LS2024-090 - Evakuační vý...'!F32</f>
        <v>0</v>
      </c>
      <c r="BB95" s="127">
        <f>'LS2024-090 - Evakuační vý...'!F33</f>
        <v>0</v>
      </c>
      <c r="BC95" s="127">
        <f>'LS2024-090 - Evakuační vý...'!F34</f>
        <v>0</v>
      </c>
      <c r="BD95" s="129">
        <f>'LS2024-090 - Evakuační vý...'!F35</f>
        <v>0</v>
      </c>
      <c r="BE95" s="7"/>
      <c r="BT95" s="130" t="s">
        <v>83</v>
      </c>
      <c r="BU95" s="130" t="s">
        <v>84</v>
      </c>
      <c r="BV95" s="130" t="s">
        <v>79</v>
      </c>
      <c r="BW95" s="130" t="s">
        <v>5</v>
      </c>
      <c r="BX95" s="130" t="s">
        <v>80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drWRNghbyr680NXrkK47OoKB4uLSZ7seKqJ6UwNt6JLh4Kr7FFHDU6+0O07LSk71iyE7isTnSF/UTJd+ol3Q2g==" hashValue="GB7mHuh0QWfMnG3M1472kw8WcTIYhwYdbagEg/i7HuNKXhmJK0ul8F/C7ESzCZH5TXP/wZZ7nzmu0hC37BiMw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LS2024-090 - Evakuační vý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83</v>
      </c>
    </row>
    <row r="4" s="1" customFormat="1" ht="24.96" customHeight="1">
      <c r="B4" s="20"/>
      <c r="D4" s="133" t="s">
        <v>85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1. 6. 2025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">
        <v>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">
        <v>26</v>
      </c>
      <c r="F13" s="38"/>
      <c r="G13" s="38"/>
      <c r="H13" s="38"/>
      <c r="I13" s="135" t="s">
        <v>27</v>
      </c>
      <c r="J13" s="137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28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27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30</v>
      </c>
      <c r="E18" s="38"/>
      <c r="F18" s="38"/>
      <c r="G18" s="38"/>
      <c r="H18" s="38"/>
      <c r="I18" s="135" t="s">
        <v>25</v>
      </c>
      <c r="J18" s="137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">
        <v>31</v>
      </c>
      <c r="F19" s="38"/>
      <c r="G19" s="38"/>
      <c r="H19" s="38"/>
      <c r="I19" s="135" t="s">
        <v>27</v>
      </c>
      <c r="J19" s="137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33</v>
      </c>
      <c r="E21" s="38"/>
      <c r="F21" s="38"/>
      <c r="G21" s="38"/>
      <c r="H21" s="38"/>
      <c r="I21" s="135" t="s">
        <v>25</v>
      </c>
      <c r="J21" s="137" t="s">
        <v>34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">
        <v>35</v>
      </c>
      <c r="F22" s="38"/>
      <c r="G22" s="38"/>
      <c r="H22" s="38"/>
      <c r="I22" s="135" t="s">
        <v>27</v>
      </c>
      <c r="J22" s="137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36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37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38</v>
      </c>
      <c r="E28" s="38"/>
      <c r="F28" s="38"/>
      <c r="G28" s="38"/>
      <c r="H28" s="38"/>
      <c r="I28" s="38"/>
      <c r="J28" s="145">
        <f>ROUND(J141,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40</v>
      </c>
      <c r="G30" s="38"/>
      <c r="H30" s="38"/>
      <c r="I30" s="146" t="s">
        <v>39</v>
      </c>
      <c r="J30" s="146" t="s">
        <v>41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42</v>
      </c>
      <c r="E31" s="135" t="s">
        <v>43</v>
      </c>
      <c r="F31" s="148">
        <f>ROUND((SUM(BE141:BE864)),  2)</f>
        <v>0</v>
      </c>
      <c r="G31" s="38"/>
      <c r="H31" s="38"/>
      <c r="I31" s="149">
        <v>0.20999999999999999</v>
      </c>
      <c r="J31" s="148">
        <f>ROUND(((SUM(BE141:BE864))*I31),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44</v>
      </c>
      <c r="F32" s="148">
        <f>ROUND((SUM(BF141:BF864)),  2)</f>
        <v>0</v>
      </c>
      <c r="G32" s="38"/>
      <c r="H32" s="38"/>
      <c r="I32" s="149">
        <v>0.12</v>
      </c>
      <c r="J32" s="148">
        <f>ROUND(((SUM(BF141:BF864))*I32),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45</v>
      </c>
      <c r="F33" s="148">
        <f>ROUND((SUM(BG141:BG864)),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46</v>
      </c>
      <c r="F34" s="148">
        <f>ROUND((SUM(BH141:BH864)),  2)</f>
        <v>0</v>
      </c>
      <c r="G34" s="38"/>
      <c r="H34" s="38"/>
      <c r="I34" s="149">
        <v>0.12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47</v>
      </c>
      <c r="F35" s="148">
        <f>ROUND((SUM(BI141:BI864)),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48</v>
      </c>
      <c r="E37" s="152"/>
      <c r="F37" s="152"/>
      <c r="G37" s="153" t="s">
        <v>49</v>
      </c>
      <c r="H37" s="154" t="s">
        <v>50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76" t="str">
        <f>E7</f>
        <v>Evakuační výtah v domově pro seniory Kurojedy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>Kurojedy</v>
      </c>
      <c r="G87" s="40"/>
      <c r="H87" s="40"/>
      <c r="I87" s="32" t="s">
        <v>22</v>
      </c>
      <c r="J87" s="79" t="str">
        <f>IF(J10="","",J10)</f>
        <v>1. 6. 2025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24</v>
      </c>
      <c r="D89" s="40"/>
      <c r="E89" s="40"/>
      <c r="F89" s="27" t="str">
        <f>E13</f>
        <v>Centrum sociálních služeb Tachov p.o.</v>
      </c>
      <c r="G89" s="40"/>
      <c r="H89" s="40"/>
      <c r="I89" s="32" t="s">
        <v>30</v>
      </c>
      <c r="J89" s="36" t="str">
        <f>E19</f>
        <v>ing.Pavel Kodýtek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40"/>
      <c r="E90" s="40"/>
      <c r="F90" s="27" t="str">
        <f>IF(E16="","",E16)</f>
        <v>Vyplň údaj</v>
      </c>
      <c r="G90" s="40"/>
      <c r="H90" s="40"/>
      <c r="I90" s="32" t="s">
        <v>33</v>
      </c>
      <c r="J90" s="36" t="str">
        <f>E22</f>
        <v>Sadílek Ladislav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87</v>
      </c>
      <c r="D92" s="169"/>
      <c r="E92" s="169"/>
      <c r="F92" s="169"/>
      <c r="G92" s="169"/>
      <c r="H92" s="169"/>
      <c r="I92" s="169"/>
      <c r="J92" s="170" t="s">
        <v>88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89</v>
      </c>
      <c r="D94" s="40"/>
      <c r="E94" s="40"/>
      <c r="F94" s="40"/>
      <c r="G94" s="40"/>
      <c r="H94" s="40"/>
      <c r="I94" s="40"/>
      <c r="J94" s="110">
        <f>J141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90</v>
      </c>
    </row>
    <row r="95" s="9" customFormat="1" ht="24.96" customHeight="1">
      <c r="A95" s="9"/>
      <c r="B95" s="172"/>
      <c r="C95" s="173"/>
      <c r="D95" s="174" t="s">
        <v>91</v>
      </c>
      <c r="E95" s="175"/>
      <c r="F95" s="175"/>
      <c r="G95" s="175"/>
      <c r="H95" s="175"/>
      <c r="I95" s="175"/>
      <c r="J95" s="176">
        <f>J142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92</v>
      </c>
      <c r="E96" s="181"/>
      <c r="F96" s="181"/>
      <c r="G96" s="181"/>
      <c r="H96" s="181"/>
      <c r="I96" s="181"/>
      <c r="J96" s="182">
        <f>J143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93</v>
      </c>
      <c r="E97" s="181"/>
      <c r="F97" s="181"/>
      <c r="G97" s="181"/>
      <c r="H97" s="181"/>
      <c r="I97" s="181"/>
      <c r="J97" s="182">
        <f>J199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94</v>
      </c>
      <c r="E98" s="181"/>
      <c r="F98" s="181"/>
      <c r="G98" s="181"/>
      <c r="H98" s="181"/>
      <c r="I98" s="181"/>
      <c r="J98" s="182">
        <f>J236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95</v>
      </c>
      <c r="E99" s="181"/>
      <c r="F99" s="181"/>
      <c r="G99" s="181"/>
      <c r="H99" s="181"/>
      <c r="I99" s="181"/>
      <c r="J99" s="182">
        <f>J275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96</v>
      </c>
      <c r="E100" s="181"/>
      <c r="F100" s="181"/>
      <c r="G100" s="181"/>
      <c r="H100" s="181"/>
      <c r="I100" s="181"/>
      <c r="J100" s="182">
        <f>J315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97</v>
      </c>
      <c r="E101" s="181"/>
      <c r="F101" s="181"/>
      <c r="G101" s="181"/>
      <c r="H101" s="181"/>
      <c r="I101" s="181"/>
      <c r="J101" s="182">
        <f>J338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98</v>
      </c>
      <c r="E102" s="181"/>
      <c r="F102" s="181"/>
      <c r="G102" s="181"/>
      <c r="H102" s="181"/>
      <c r="I102" s="181"/>
      <c r="J102" s="182">
        <f>J452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99</v>
      </c>
      <c r="E103" s="181"/>
      <c r="F103" s="181"/>
      <c r="G103" s="181"/>
      <c r="H103" s="181"/>
      <c r="I103" s="181"/>
      <c r="J103" s="182">
        <f>J473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100</v>
      </c>
      <c r="E104" s="181"/>
      <c r="F104" s="181"/>
      <c r="G104" s="181"/>
      <c r="H104" s="181"/>
      <c r="I104" s="181"/>
      <c r="J104" s="182">
        <f>J523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101</v>
      </c>
      <c r="E105" s="181"/>
      <c r="F105" s="181"/>
      <c r="G105" s="181"/>
      <c r="H105" s="181"/>
      <c r="I105" s="181"/>
      <c r="J105" s="182">
        <f>J529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2"/>
      <c r="C106" s="173"/>
      <c r="D106" s="174" t="s">
        <v>102</v>
      </c>
      <c r="E106" s="175"/>
      <c r="F106" s="175"/>
      <c r="G106" s="175"/>
      <c r="H106" s="175"/>
      <c r="I106" s="175"/>
      <c r="J106" s="176">
        <f>J531</f>
        <v>0</v>
      </c>
      <c r="K106" s="173"/>
      <c r="L106" s="17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78"/>
      <c r="C107" s="179"/>
      <c r="D107" s="180" t="s">
        <v>103</v>
      </c>
      <c r="E107" s="181"/>
      <c r="F107" s="181"/>
      <c r="G107" s="181"/>
      <c r="H107" s="181"/>
      <c r="I107" s="181"/>
      <c r="J107" s="182">
        <f>J532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104</v>
      </c>
      <c r="E108" s="181"/>
      <c r="F108" s="181"/>
      <c r="G108" s="181"/>
      <c r="H108" s="181"/>
      <c r="I108" s="181"/>
      <c r="J108" s="182">
        <f>J570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105</v>
      </c>
      <c r="E109" s="181"/>
      <c r="F109" s="181"/>
      <c r="G109" s="181"/>
      <c r="H109" s="181"/>
      <c r="I109" s="181"/>
      <c r="J109" s="182">
        <f>J627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8"/>
      <c r="C110" s="179"/>
      <c r="D110" s="180" t="s">
        <v>106</v>
      </c>
      <c r="E110" s="181"/>
      <c r="F110" s="181"/>
      <c r="G110" s="181"/>
      <c r="H110" s="181"/>
      <c r="I110" s="181"/>
      <c r="J110" s="182">
        <f>J653</f>
        <v>0</v>
      </c>
      <c r="K110" s="179"/>
      <c r="L110" s="18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8"/>
      <c r="C111" s="179"/>
      <c r="D111" s="180" t="s">
        <v>107</v>
      </c>
      <c r="E111" s="181"/>
      <c r="F111" s="181"/>
      <c r="G111" s="181"/>
      <c r="H111" s="181"/>
      <c r="I111" s="181"/>
      <c r="J111" s="182">
        <f>J715</f>
        <v>0</v>
      </c>
      <c r="K111" s="179"/>
      <c r="L111" s="18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8"/>
      <c r="C112" s="179"/>
      <c r="D112" s="180" t="s">
        <v>108</v>
      </c>
      <c r="E112" s="181"/>
      <c r="F112" s="181"/>
      <c r="G112" s="181"/>
      <c r="H112" s="181"/>
      <c r="I112" s="181"/>
      <c r="J112" s="182">
        <f>J738</f>
        <v>0</v>
      </c>
      <c r="K112" s="179"/>
      <c r="L112" s="18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8"/>
      <c r="C113" s="179"/>
      <c r="D113" s="180" t="s">
        <v>109</v>
      </c>
      <c r="E113" s="181"/>
      <c r="F113" s="181"/>
      <c r="G113" s="181"/>
      <c r="H113" s="181"/>
      <c r="I113" s="181"/>
      <c r="J113" s="182">
        <f>J773</f>
        <v>0</v>
      </c>
      <c r="K113" s="179"/>
      <c r="L113" s="18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8"/>
      <c r="C114" s="179"/>
      <c r="D114" s="180" t="s">
        <v>110</v>
      </c>
      <c r="E114" s="181"/>
      <c r="F114" s="181"/>
      <c r="G114" s="181"/>
      <c r="H114" s="181"/>
      <c r="I114" s="181"/>
      <c r="J114" s="182">
        <f>J784</f>
        <v>0</v>
      </c>
      <c r="K114" s="179"/>
      <c r="L114" s="18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8"/>
      <c r="C115" s="179"/>
      <c r="D115" s="180" t="s">
        <v>111</v>
      </c>
      <c r="E115" s="181"/>
      <c r="F115" s="181"/>
      <c r="G115" s="181"/>
      <c r="H115" s="181"/>
      <c r="I115" s="181"/>
      <c r="J115" s="182">
        <f>J810</f>
        <v>0</v>
      </c>
      <c r="K115" s="179"/>
      <c r="L115" s="18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8"/>
      <c r="C116" s="179"/>
      <c r="D116" s="180" t="s">
        <v>112</v>
      </c>
      <c r="E116" s="181"/>
      <c r="F116" s="181"/>
      <c r="G116" s="181"/>
      <c r="H116" s="181"/>
      <c r="I116" s="181"/>
      <c r="J116" s="182">
        <f>J821</f>
        <v>0</v>
      </c>
      <c r="K116" s="179"/>
      <c r="L116" s="18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8"/>
      <c r="C117" s="179"/>
      <c r="D117" s="180" t="s">
        <v>113</v>
      </c>
      <c r="E117" s="181"/>
      <c r="F117" s="181"/>
      <c r="G117" s="181"/>
      <c r="H117" s="181"/>
      <c r="I117" s="181"/>
      <c r="J117" s="182">
        <f>J837</f>
        <v>0</v>
      </c>
      <c r="K117" s="179"/>
      <c r="L117" s="18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72"/>
      <c r="C118" s="173"/>
      <c r="D118" s="174" t="s">
        <v>114</v>
      </c>
      <c r="E118" s="175"/>
      <c r="F118" s="175"/>
      <c r="G118" s="175"/>
      <c r="H118" s="175"/>
      <c r="I118" s="175"/>
      <c r="J118" s="176">
        <f>J852</f>
        <v>0</v>
      </c>
      <c r="K118" s="173"/>
      <c r="L118" s="177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78"/>
      <c r="C119" s="179"/>
      <c r="D119" s="180" t="s">
        <v>115</v>
      </c>
      <c r="E119" s="181"/>
      <c r="F119" s="181"/>
      <c r="G119" s="181"/>
      <c r="H119" s="181"/>
      <c r="I119" s="181"/>
      <c r="J119" s="182">
        <f>J853</f>
        <v>0</v>
      </c>
      <c r="K119" s="179"/>
      <c r="L119" s="18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72"/>
      <c r="C120" s="173"/>
      <c r="D120" s="174" t="s">
        <v>116</v>
      </c>
      <c r="E120" s="175"/>
      <c r="F120" s="175"/>
      <c r="G120" s="175"/>
      <c r="H120" s="175"/>
      <c r="I120" s="175"/>
      <c r="J120" s="176">
        <f>J856</f>
        <v>0</v>
      </c>
      <c r="K120" s="173"/>
      <c r="L120" s="177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78"/>
      <c r="C121" s="179"/>
      <c r="D121" s="180" t="s">
        <v>117</v>
      </c>
      <c r="E121" s="181"/>
      <c r="F121" s="181"/>
      <c r="G121" s="181"/>
      <c r="H121" s="181"/>
      <c r="I121" s="181"/>
      <c r="J121" s="182">
        <f>J857</f>
        <v>0</v>
      </c>
      <c r="K121" s="179"/>
      <c r="L121" s="18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78"/>
      <c r="C122" s="179"/>
      <c r="D122" s="180" t="s">
        <v>118</v>
      </c>
      <c r="E122" s="181"/>
      <c r="F122" s="181"/>
      <c r="G122" s="181"/>
      <c r="H122" s="181"/>
      <c r="I122" s="181"/>
      <c r="J122" s="182">
        <f>J860</f>
        <v>0</v>
      </c>
      <c r="K122" s="179"/>
      <c r="L122" s="18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78"/>
      <c r="C123" s="179"/>
      <c r="D123" s="180" t="s">
        <v>119</v>
      </c>
      <c r="E123" s="181"/>
      <c r="F123" s="181"/>
      <c r="G123" s="181"/>
      <c r="H123" s="181"/>
      <c r="I123" s="181"/>
      <c r="J123" s="182">
        <f>J862</f>
        <v>0</v>
      </c>
      <c r="K123" s="179"/>
      <c r="L123" s="18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2" customFormat="1" ht="21.84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66"/>
      <c r="C125" s="67"/>
      <c r="D125" s="67"/>
      <c r="E125" s="67"/>
      <c r="F125" s="67"/>
      <c r="G125" s="67"/>
      <c r="H125" s="67"/>
      <c r="I125" s="67"/>
      <c r="J125" s="67"/>
      <c r="K125" s="67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9" s="2" customFormat="1" ht="6.96" customHeight="1">
      <c r="A129" s="38"/>
      <c r="B129" s="68"/>
      <c r="C129" s="69"/>
      <c r="D129" s="69"/>
      <c r="E129" s="69"/>
      <c r="F129" s="69"/>
      <c r="G129" s="69"/>
      <c r="H129" s="69"/>
      <c r="I129" s="69"/>
      <c r="J129" s="69"/>
      <c r="K129" s="69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4.96" customHeight="1">
      <c r="A130" s="38"/>
      <c r="B130" s="39"/>
      <c r="C130" s="23" t="s">
        <v>120</v>
      </c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16</v>
      </c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6.5" customHeight="1">
      <c r="A133" s="38"/>
      <c r="B133" s="39"/>
      <c r="C133" s="40"/>
      <c r="D133" s="40"/>
      <c r="E133" s="76" t="str">
        <f>E7</f>
        <v>Evakuační výtah v domově pro seniory Kurojedy</v>
      </c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6.96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2" customHeight="1">
      <c r="A135" s="38"/>
      <c r="B135" s="39"/>
      <c r="C135" s="32" t="s">
        <v>20</v>
      </c>
      <c r="D135" s="40"/>
      <c r="E135" s="40"/>
      <c r="F135" s="27" t="str">
        <f>F10</f>
        <v>Kurojedy</v>
      </c>
      <c r="G135" s="40"/>
      <c r="H135" s="40"/>
      <c r="I135" s="32" t="s">
        <v>22</v>
      </c>
      <c r="J135" s="79" t="str">
        <f>IF(J10="","",J10)</f>
        <v>1. 6. 2025</v>
      </c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5.15" customHeight="1">
      <c r="A137" s="38"/>
      <c r="B137" s="39"/>
      <c r="C137" s="32" t="s">
        <v>24</v>
      </c>
      <c r="D137" s="40"/>
      <c r="E137" s="40"/>
      <c r="F137" s="27" t="str">
        <f>E13</f>
        <v>Centrum sociálních služeb Tachov p.o.</v>
      </c>
      <c r="G137" s="40"/>
      <c r="H137" s="40"/>
      <c r="I137" s="32" t="s">
        <v>30</v>
      </c>
      <c r="J137" s="36" t="str">
        <f>E19</f>
        <v>ing.Pavel Kodýtek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5.15" customHeight="1">
      <c r="A138" s="38"/>
      <c r="B138" s="39"/>
      <c r="C138" s="32" t="s">
        <v>28</v>
      </c>
      <c r="D138" s="40"/>
      <c r="E138" s="40"/>
      <c r="F138" s="27" t="str">
        <f>IF(E16="","",E16)</f>
        <v>Vyplň údaj</v>
      </c>
      <c r="G138" s="40"/>
      <c r="H138" s="40"/>
      <c r="I138" s="32" t="s">
        <v>33</v>
      </c>
      <c r="J138" s="36" t="str">
        <f>E22</f>
        <v>Sadílek Ladislav</v>
      </c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0.32" customHeight="1">
      <c r="A139" s="38"/>
      <c r="B139" s="39"/>
      <c r="C139" s="40"/>
      <c r="D139" s="40"/>
      <c r="E139" s="40"/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11" customFormat="1" ht="29.28" customHeight="1">
      <c r="A140" s="184"/>
      <c r="B140" s="185"/>
      <c r="C140" s="186" t="s">
        <v>121</v>
      </c>
      <c r="D140" s="187" t="s">
        <v>63</v>
      </c>
      <c r="E140" s="187" t="s">
        <v>59</v>
      </c>
      <c r="F140" s="187" t="s">
        <v>60</v>
      </c>
      <c r="G140" s="187" t="s">
        <v>122</v>
      </c>
      <c r="H140" s="187" t="s">
        <v>123</v>
      </c>
      <c r="I140" s="187" t="s">
        <v>124</v>
      </c>
      <c r="J140" s="188" t="s">
        <v>88</v>
      </c>
      <c r="K140" s="189" t="s">
        <v>125</v>
      </c>
      <c r="L140" s="190"/>
      <c r="M140" s="100" t="s">
        <v>1</v>
      </c>
      <c r="N140" s="101" t="s">
        <v>42</v>
      </c>
      <c r="O140" s="101" t="s">
        <v>126</v>
      </c>
      <c r="P140" s="101" t="s">
        <v>127</v>
      </c>
      <c r="Q140" s="101" t="s">
        <v>128</v>
      </c>
      <c r="R140" s="101" t="s">
        <v>129</v>
      </c>
      <c r="S140" s="101" t="s">
        <v>130</v>
      </c>
      <c r="T140" s="102" t="s">
        <v>131</v>
      </c>
      <c r="U140" s="184"/>
      <c r="V140" s="184"/>
      <c r="W140" s="184"/>
      <c r="X140" s="184"/>
      <c r="Y140" s="184"/>
      <c r="Z140" s="184"/>
      <c r="AA140" s="184"/>
      <c r="AB140" s="184"/>
      <c r="AC140" s="184"/>
      <c r="AD140" s="184"/>
      <c r="AE140" s="184"/>
    </row>
    <row r="141" s="2" customFormat="1" ht="22.8" customHeight="1">
      <c r="A141" s="38"/>
      <c r="B141" s="39"/>
      <c r="C141" s="107" t="s">
        <v>132</v>
      </c>
      <c r="D141" s="40"/>
      <c r="E141" s="40"/>
      <c r="F141" s="40"/>
      <c r="G141" s="40"/>
      <c r="H141" s="40"/>
      <c r="I141" s="40"/>
      <c r="J141" s="191">
        <f>BK141</f>
        <v>0</v>
      </c>
      <c r="K141" s="40"/>
      <c r="L141" s="44"/>
      <c r="M141" s="103"/>
      <c r="N141" s="192"/>
      <c r="O141" s="104"/>
      <c r="P141" s="193">
        <f>P142+P531+P852+P856</f>
        <v>0</v>
      </c>
      <c r="Q141" s="104"/>
      <c r="R141" s="193">
        <f>R142+R531+R852+R856</f>
        <v>137.99856196000002</v>
      </c>
      <c r="S141" s="104"/>
      <c r="T141" s="194">
        <f>T142+T531+T852+T856</f>
        <v>8.0055354999999988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77</v>
      </c>
      <c r="AU141" s="17" t="s">
        <v>90</v>
      </c>
      <c r="BK141" s="195">
        <f>BK142+BK531+BK852+BK856</f>
        <v>0</v>
      </c>
    </row>
    <row r="142" s="12" customFormat="1" ht="25.92" customHeight="1">
      <c r="A142" s="12"/>
      <c r="B142" s="196"/>
      <c r="C142" s="197"/>
      <c r="D142" s="198" t="s">
        <v>77</v>
      </c>
      <c r="E142" s="199" t="s">
        <v>133</v>
      </c>
      <c r="F142" s="199" t="s">
        <v>134</v>
      </c>
      <c r="G142" s="197"/>
      <c r="H142" s="197"/>
      <c r="I142" s="200"/>
      <c r="J142" s="201">
        <f>BK142</f>
        <v>0</v>
      </c>
      <c r="K142" s="197"/>
      <c r="L142" s="202"/>
      <c r="M142" s="203"/>
      <c r="N142" s="204"/>
      <c r="O142" s="204"/>
      <c r="P142" s="205">
        <f>P143+P199+P236+P275+P315+P338+P452+P473+P523+P529</f>
        <v>0</v>
      </c>
      <c r="Q142" s="204"/>
      <c r="R142" s="205">
        <f>R143+R199+R236+R275+R315+R338+R452+R473+R523+R529</f>
        <v>134.25757189000001</v>
      </c>
      <c r="S142" s="204"/>
      <c r="T142" s="206">
        <f>T143+T199+T236+T275+T315+T338+T452+T473+T523+T529</f>
        <v>7.8215249999999994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7" t="s">
        <v>83</v>
      </c>
      <c r="AT142" s="208" t="s">
        <v>77</v>
      </c>
      <c r="AU142" s="208" t="s">
        <v>78</v>
      </c>
      <c r="AY142" s="207" t="s">
        <v>135</v>
      </c>
      <c r="BK142" s="209">
        <f>BK143+BK199+BK236+BK275+BK315+BK338+BK452+BK473+BK523+BK529</f>
        <v>0</v>
      </c>
    </row>
    <row r="143" s="12" customFormat="1" ht="22.8" customHeight="1">
      <c r="A143" s="12"/>
      <c r="B143" s="196"/>
      <c r="C143" s="197"/>
      <c r="D143" s="198" t="s">
        <v>77</v>
      </c>
      <c r="E143" s="210" t="s">
        <v>83</v>
      </c>
      <c r="F143" s="210" t="s">
        <v>136</v>
      </c>
      <c r="G143" s="197"/>
      <c r="H143" s="197"/>
      <c r="I143" s="200"/>
      <c r="J143" s="211">
        <f>BK143</f>
        <v>0</v>
      </c>
      <c r="K143" s="197"/>
      <c r="L143" s="202"/>
      <c r="M143" s="203"/>
      <c r="N143" s="204"/>
      <c r="O143" s="204"/>
      <c r="P143" s="205">
        <f>SUM(P144:P198)</f>
        <v>0</v>
      </c>
      <c r="Q143" s="204"/>
      <c r="R143" s="205">
        <f>SUM(R144:R198)</f>
        <v>11.148540000000001</v>
      </c>
      <c r="S143" s="204"/>
      <c r="T143" s="206">
        <f>SUM(T144:T198)</f>
        <v>5.8424999999999994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7" t="s">
        <v>83</v>
      </c>
      <c r="AT143" s="208" t="s">
        <v>77</v>
      </c>
      <c r="AU143" s="208" t="s">
        <v>83</v>
      </c>
      <c r="AY143" s="207" t="s">
        <v>135</v>
      </c>
      <c r="BK143" s="209">
        <f>SUM(BK144:BK198)</f>
        <v>0</v>
      </c>
    </row>
    <row r="144" s="2" customFormat="1" ht="24.15" customHeight="1">
      <c r="A144" s="38"/>
      <c r="B144" s="39"/>
      <c r="C144" s="212" t="s">
        <v>83</v>
      </c>
      <c r="D144" s="212" t="s">
        <v>137</v>
      </c>
      <c r="E144" s="213" t="s">
        <v>138</v>
      </c>
      <c r="F144" s="214" t="s">
        <v>139</v>
      </c>
      <c r="G144" s="215" t="s">
        <v>140</v>
      </c>
      <c r="H144" s="216">
        <v>20.399999999999999</v>
      </c>
      <c r="I144" s="217"/>
      <c r="J144" s="218">
        <f>ROUND(I144*H144,2)</f>
        <v>0</v>
      </c>
      <c r="K144" s="219"/>
      <c r="L144" s="44"/>
      <c r="M144" s="220" t="s">
        <v>1</v>
      </c>
      <c r="N144" s="221" t="s">
        <v>44</v>
      </c>
      <c r="O144" s="91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4" t="s">
        <v>141</v>
      </c>
      <c r="AT144" s="224" t="s">
        <v>137</v>
      </c>
      <c r="AU144" s="224" t="s">
        <v>142</v>
      </c>
      <c r="AY144" s="17" t="s">
        <v>135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7" t="s">
        <v>142</v>
      </c>
      <c r="BK144" s="225">
        <f>ROUND(I144*H144,2)</f>
        <v>0</v>
      </c>
      <c r="BL144" s="17" t="s">
        <v>141</v>
      </c>
      <c r="BM144" s="224" t="s">
        <v>143</v>
      </c>
    </row>
    <row r="145" s="2" customFormat="1" ht="16.5" customHeight="1">
      <c r="A145" s="38"/>
      <c r="B145" s="39"/>
      <c r="C145" s="212" t="s">
        <v>142</v>
      </c>
      <c r="D145" s="212" t="s">
        <v>137</v>
      </c>
      <c r="E145" s="213" t="s">
        <v>144</v>
      </c>
      <c r="F145" s="214" t="s">
        <v>145</v>
      </c>
      <c r="G145" s="215" t="s">
        <v>146</v>
      </c>
      <c r="H145" s="216">
        <v>28.5</v>
      </c>
      <c r="I145" s="217"/>
      <c r="J145" s="218">
        <f>ROUND(I145*H145,2)</f>
        <v>0</v>
      </c>
      <c r="K145" s="219"/>
      <c r="L145" s="44"/>
      <c r="M145" s="220" t="s">
        <v>1</v>
      </c>
      <c r="N145" s="221" t="s">
        <v>44</v>
      </c>
      <c r="O145" s="91"/>
      <c r="P145" s="222">
        <f>O145*H145</f>
        <v>0</v>
      </c>
      <c r="Q145" s="222">
        <v>0</v>
      </c>
      <c r="R145" s="222">
        <f>Q145*H145</f>
        <v>0</v>
      </c>
      <c r="S145" s="222">
        <v>0.20499999999999999</v>
      </c>
      <c r="T145" s="223">
        <f>S145*H145</f>
        <v>5.8424999999999994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4" t="s">
        <v>141</v>
      </c>
      <c r="AT145" s="224" t="s">
        <v>137</v>
      </c>
      <c r="AU145" s="224" t="s">
        <v>142</v>
      </c>
      <c r="AY145" s="17" t="s">
        <v>135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7" t="s">
        <v>142</v>
      </c>
      <c r="BK145" s="225">
        <f>ROUND(I145*H145,2)</f>
        <v>0</v>
      </c>
      <c r="BL145" s="17" t="s">
        <v>141</v>
      </c>
      <c r="BM145" s="224" t="s">
        <v>147</v>
      </c>
    </row>
    <row r="146" s="2" customFormat="1" ht="33" customHeight="1">
      <c r="A146" s="38"/>
      <c r="B146" s="39"/>
      <c r="C146" s="212" t="s">
        <v>148</v>
      </c>
      <c r="D146" s="212" t="s">
        <v>137</v>
      </c>
      <c r="E146" s="213" t="s">
        <v>149</v>
      </c>
      <c r="F146" s="214" t="s">
        <v>150</v>
      </c>
      <c r="G146" s="215" t="s">
        <v>151</v>
      </c>
      <c r="H146" s="216">
        <v>7.5259999999999998</v>
      </c>
      <c r="I146" s="217"/>
      <c r="J146" s="218">
        <f>ROUND(I146*H146,2)</f>
        <v>0</v>
      </c>
      <c r="K146" s="219"/>
      <c r="L146" s="44"/>
      <c r="M146" s="220" t="s">
        <v>1</v>
      </c>
      <c r="N146" s="221" t="s">
        <v>44</v>
      </c>
      <c r="O146" s="91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4" t="s">
        <v>141</v>
      </c>
      <c r="AT146" s="224" t="s">
        <v>137</v>
      </c>
      <c r="AU146" s="224" t="s">
        <v>142</v>
      </c>
      <c r="AY146" s="17" t="s">
        <v>135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7" t="s">
        <v>142</v>
      </c>
      <c r="BK146" s="225">
        <f>ROUND(I146*H146,2)</f>
        <v>0</v>
      </c>
      <c r="BL146" s="17" t="s">
        <v>141</v>
      </c>
      <c r="BM146" s="224" t="s">
        <v>152</v>
      </c>
    </row>
    <row r="147" s="13" customFormat="1">
      <c r="A147" s="13"/>
      <c r="B147" s="226"/>
      <c r="C147" s="227"/>
      <c r="D147" s="228" t="s">
        <v>153</v>
      </c>
      <c r="E147" s="229" t="s">
        <v>1</v>
      </c>
      <c r="F147" s="230" t="s">
        <v>154</v>
      </c>
      <c r="G147" s="227"/>
      <c r="H147" s="229" t="s">
        <v>1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153</v>
      </c>
      <c r="AU147" s="236" t="s">
        <v>142</v>
      </c>
      <c r="AV147" s="13" t="s">
        <v>83</v>
      </c>
      <c r="AW147" s="13" t="s">
        <v>32</v>
      </c>
      <c r="AX147" s="13" t="s">
        <v>78</v>
      </c>
      <c r="AY147" s="236" t="s">
        <v>135</v>
      </c>
    </row>
    <row r="148" s="14" customFormat="1">
      <c r="A148" s="14"/>
      <c r="B148" s="237"/>
      <c r="C148" s="238"/>
      <c r="D148" s="228" t="s">
        <v>153</v>
      </c>
      <c r="E148" s="239" t="s">
        <v>1</v>
      </c>
      <c r="F148" s="240" t="s">
        <v>155</v>
      </c>
      <c r="G148" s="238"/>
      <c r="H148" s="241">
        <v>4.5259999999999998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153</v>
      </c>
      <c r="AU148" s="247" t="s">
        <v>142</v>
      </c>
      <c r="AV148" s="14" t="s">
        <v>142</v>
      </c>
      <c r="AW148" s="14" t="s">
        <v>32</v>
      </c>
      <c r="AX148" s="14" t="s">
        <v>78</v>
      </c>
      <c r="AY148" s="247" t="s">
        <v>135</v>
      </c>
    </row>
    <row r="149" s="13" customFormat="1">
      <c r="A149" s="13"/>
      <c r="B149" s="226"/>
      <c r="C149" s="227"/>
      <c r="D149" s="228" t="s">
        <v>153</v>
      </c>
      <c r="E149" s="229" t="s">
        <v>1</v>
      </c>
      <c r="F149" s="230" t="s">
        <v>156</v>
      </c>
      <c r="G149" s="227"/>
      <c r="H149" s="229" t="s">
        <v>1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153</v>
      </c>
      <c r="AU149" s="236" t="s">
        <v>142</v>
      </c>
      <c r="AV149" s="13" t="s">
        <v>83</v>
      </c>
      <c r="AW149" s="13" t="s">
        <v>32</v>
      </c>
      <c r="AX149" s="13" t="s">
        <v>78</v>
      </c>
      <c r="AY149" s="236" t="s">
        <v>135</v>
      </c>
    </row>
    <row r="150" s="14" customFormat="1">
      <c r="A150" s="14"/>
      <c r="B150" s="237"/>
      <c r="C150" s="238"/>
      <c r="D150" s="228" t="s">
        <v>153</v>
      </c>
      <c r="E150" s="239" t="s">
        <v>1</v>
      </c>
      <c r="F150" s="240" t="s">
        <v>157</v>
      </c>
      <c r="G150" s="238"/>
      <c r="H150" s="241">
        <v>3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7" t="s">
        <v>153</v>
      </c>
      <c r="AU150" s="247" t="s">
        <v>142</v>
      </c>
      <c r="AV150" s="14" t="s">
        <v>142</v>
      </c>
      <c r="AW150" s="14" t="s">
        <v>32</v>
      </c>
      <c r="AX150" s="14" t="s">
        <v>78</v>
      </c>
      <c r="AY150" s="247" t="s">
        <v>135</v>
      </c>
    </row>
    <row r="151" s="15" customFormat="1">
      <c r="A151" s="15"/>
      <c r="B151" s="248"/>
      <c r="C151" s="249"/>
      <c r="D151" s="228" t="s">
        <v>153</v>
      </c>
      <c r="E151" s="250" t="s">
        <v>1</v>
      </c>
      <c r="F151" s="251" t="s">
        <v>158</v>
      </c>
      <c r="G151" s="249"/>
      <c r="H151" s="252">
        <v>7.5259999999999998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8" t="s">
        <v>153</v>
      </c>
      <c r="AU151" s="258" t="s">
        <v>142</v>
      </c>
      <c r="AV151" s="15" t="s">
        <v>141</v>
      </c>
      <c r="AW151" s="15" t="s">
        <v>32</v>
      </c>
      <c r="AX151" s="15" t="s">
        <v>83</v>
      </c>
      <c r="AY151" s="258" t="s">
        <v>135</v>
      </c>
    </row>
    <row r="152" s="2" customFormat="1" ht="24.15" customHeight="1">
      <c r="A152" s="38"/>
      <c r="B152" s="39"/>
      <c r="C152" s="212" t="s">
        <v>141</v>
      </c>
      <c r="D152" s="212" t="s">
        <v>137</v>
      </c>
      <c r="E152" s="213" t="s">
        <v>159</v>
      </c>
      <c r="F152" s="214" t="s">
        <v>160</v>
      </c>
      <c r="G152" s="215" t="s">
        <v>151</v>
      </c>
      <c r="H152" s="216">
        <v>25.68</v>
      </c>
      <c r="I152" s="217"/>
      <c r="J152" s="218">
        <f>ROUND(I152*H152,2)</f>
        <v>0</v>
      </c>
      <c r="K152" s="219"/>
      <c r="L152" s="44"/>
      <c r="M152" s="220" t="s">
        <v>1</v>
      </c>
      <c r="N152" s="221" t="s">
        <v>44</v>
      </c>
      <c r="O152" s="91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4" t="s">
        <v>141</v>
      </c>
      <c r="AT152" s="224" t="s">
        <v>137</v>
      </c>
      <c r="AU152" s="224" t="s">
        <v>142</v>
      </c>
      <c r="AY152" s="17" t="s">
        <v>135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7" t="s">
        <v>142</v>
      </c>
      <c r="BK152" s="225">
        <f>ROUND(I152*H152,2)</f>
        <v>0</v>
      </c>
      <c r="BL152" s="17" t="s">
        <v>141</v>
      </c>
      <c r="BM152" s="224" t="s">
        <v>161</v>
      </c>
    </row>
    <row r="153" s="13" customFormat="1">
      <c r="A153" s="13"/>
      <c r="B153" s="226"/>
      <c r="C153" s="227"/>
      <c r="D153" s="228" t="s">
        <v>153</v>
      </c>
      <c r="E153" s="229" t="s">
        <v>1</v>
      </c>
      <c r="F153" s="230" t="s">
        <v>162</v>
      </c>
      <c r="G153" s="227"/>
      <c r="H153" s="229" t="s">
        <v>1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153</v>
      </c>
      <c r="AU153" s="236" t="s">
        <v>142</v>
      </c>
      <c r="AV153" s="13" t="s">
        <v>83</v>
      </c>
      <c r="AW153" s="13" t="s">
        <v>32</v>
      </c>
      <c r="AX153" s="13" t="s">
        <v>78</v>
      </c>
      <c r="AY153" s="236" t="s">
        <v>135</v>
      </c>
    </row>
    <row r="154" s="14" customFormat="1">
      <c r="A154" s="14"/>
      <c r="B154" s="237"/>
      <c r="C154" s="238"/>
      <c r="D154" s="228" t="s">
        <v>153</v>
      </c>
      <c r="E154" s="239" t="s">
        <v>1</v>
      </c>
      <c r="F154" s="240" t="s">
        <v>163</v>
      </c>
      <c r="G154" s="238"/>
      <c r="H154" s="241">
        <v>21.68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153</v>
      </c>
      <c r="AU154" s="247" t="s">
        <v>142</v>
      </c>
      <c r="AV154" s="14" t="s">
        <v>142</v>
      </c>
      <c r="AW154" s="14" t="s">
        <v>32</v>
      </c>
      <c r="AX154" s="14" t="s">
        <v>78</v>
      </c>
      <c r="AY154" s="247" t="s">
        <v>135</v>
      </c>
    </row>
    <row r="155" s="13" customFormat="1">
      <c r="A155" s="13"/>
      <c r="B155" s="226"/>
      <c r="C155" s="227"/>
      <c r="D155" s="228" t="s">
        <v>153</v>
      </c>
      <c r="E155" s="229" t="s">
        <v>1</v>
      </c>
      <c r="F155" s="230" t="s">
        <v>164</v>
      </c>
      <c r="G155" s="227"/>
      <c r="H155" s="229" t="s">
        <v>1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153</v>
      </c>
      <c r="AU155" s="236" t="s">
        <v>142</v>
      </c>
      <c r="AV155" s="13" t="s">
        <v>83</v>
      </c>
      <c r="AW155" s="13" t="s">
        <v>32</v>
      </c>
      <c r="AX155" s="13" t="s">
        <v>78</v>
      </c>
      <c r="AY155" s="236" t="s">
        <v>135</v>
      </c>
    </row>
    <row r="156" s="14" customFormat="1">
      <c r="A156" s="14"/>
      <c r="B156" s="237"/>
      <c r="C156" s="238"/>
      <c r="D156" s="228" t="s">
        <v>153</v>
      </c>
      <c r="E156" s="239" t="s">
        <v>1</v>
      </c>
      <c r="F156" s="240" t="s">
        <v>141</v>
      </c>
      <c r="G156" s="238"/>
      <c r="H156" s="241">
        <v>4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153</v>
      </c>
      <c r="AU156" s="247" t="s">
        <v>142</v>
      </c>
      <c r="AV156" s="14" t="s">
        <v>142</v>
      </c>
      <c r="AW156" s="14" t="s">
        <v>32</v>
      </c>
      <c r="AX156" s="14" t="s">
        <v>78</v>
      </c>
      <c r="AY156" s="247" t="s">
        <v>135</v>
      </c>
    </row>
    <row r="157" s="15" customFormat="1">
      <c r="A157" s="15"/>
      <c r="B157" s="248"/>
      <c r="C157" s="249"/>
      <c r="D157" s="228" t="s">
        <v>153</v>
      </c>
      <c r="E157" s="250" t="s">
        <v>1</v>
      </c>
      <c r="F157" s="251" t="s">
        <v>158</v>
      </c>
      <c r="G157" s="249"/>
      <c r="H157" s="252">
        <v>25.68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8" t="s">
        <v>153</v>
      </c>
      <c r="AU157" s="258" t="s">
        <v>142</v>
      </c>
      <c r="AV157" s="15" t="s">
        <v>141</v>
      </c>
      <c r="AW157" s="15" t="s">
        <v>32</v>
      </c>
      <c r="AX157" s="15" t="s">
        <v>83</v>
      </c>
      <c r="AY157" s="258" t="s">
        <v>135</v>
      </c>
    </row>
    <row r="158" s="2" customFormat="1" ht="33" customHeight="1">
      <c r="A158" s="38"/>
      <c r="B158" s="39"/>
      <c r="C158" s="212" t="s">
        <v>165</v>
      </c>
      <c r="D158" s="212" t="s">
        <v>137</v>
      </c>
      <c r="E158" s="213" t="s">
        <v>166</v>
      </c>
      <c r="F158" s="214" t="s">
        <v>167</v>
      </c>
      <c r="G158" s="215" t="s">
        <v>151</v>
      </c>
      <c r="H158" s="216">
        <v>5.141</v>
      </c>
      <c r="I158" s="217"/>
      <c r="J158" s="218">
        <f>ROUND(I158*H158,2)</f>
        <v>0</v>
      </c>
      <c r="K158" s="219"/>
      <c r="L158" s="44"/>
      <c r="M158" s="220" t="s">
        <v>1</v>
      </c>
      <c r="N158" s="221" t="s">
        <v>44</v>
      </c>
      <c r="O158" s="91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4" t="s">
        <v>141</v>
      </c>
      <c r="AT158" s="224" t="s">
        <v>137</v>
      </c>
      <c r="AU158" s="224" t="s">
        <v>142</v>
      </c>
      <c r="AY158" s="17" t="s">
        <v>135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7" t="s">
        <v>142</v>
      </c>
      <c r="BK158" s="225">
        <f>ROUND(I158*H158,2)</f>
        <v>0</v>
      </c>
      <c r="BL158" s="17" t="s">
        <v>141</v>
      </c>
      <c r="BM158" s="224" t="s">
        <v>168</v>
      </c>
    </row>
    <row r="159" s="13" customFormat="1">
      <c r="A159" s="13"/>
      <c r="B159" s="226"/>
      <c r="C159" s="227"/>
      <c r="D159" s="228" t="s">
        <v>153</v>
      </c>
      <c r="E159" s="229" t="s">
        <v>1</v>
      </c>
      <c r="F159" s="230" t="s">
        <v>169</v>
      </c>
      <c r="G159" s="227"/>
      <c r="H159" s="229" t="s">
        <v>1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153</v>
      </c>
      <c r="AU159" s="236" t="s">
        <v>142</v>
      </c>
      <c r="AV159" s="13" t="s">
        <v>83</v>
      </c>
      <c r="AW159" s="13" t="s">
        <v>32</v>
      </c>
      <c r="AX159" s="13" t="s">
        <v>78</v>
      </c>
      <c r="AY159" s="236" t="s">
        <v>135</v>
      </c>
    </row>
    <row r="160" s="14" customFormat="1">
      <c r="A160" s="14"/>
      <c r="B160" s="237"/>
      <c r="C160" s="238"/>
      <c r="D160" s="228" t="s">
        <v>153</v>
      </c>
      <c r="E160" s="239" t="s">
        <v>1</v>
      </c>
      <c r="F160" s="240" t="s">
        <v>170</v>
      </c>
      <c r="G160" s="238"/>
      <c r="H160" s="241">
        <v>2.6419999999999999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7" t="s">
        <v>153</v>
      </c>
      <c r="AU160" s="247" t="s">
        <v>142</v>
      </c>
      <c r="AV160" s="14" t="s">
        <v>142</v>
      </c>
      <c r="AW160" s="14" t="s">
        <v>32</v>
      </c>
      <c r="AX160" s="14" t="s">
        <v>78</v>
      </c>
      <c r="AY160" s="247" t="s">
        <v>135</v>
      </c>
    </row>
    <row r="161" s="13" customFormat="1">
      <c r="A161" s="13"/>
      <c r="B161" s="226"/>
      <c r="C161" s="227"/>
      <c r="D161" s="228" t="s">
        <v>153</v>
      </c>
      <c r="E161" s="229" t="s">
        <v>1</v>
      </c>
      <c r="F161" s="230" t="s">
        <v>171</v>
      </c>
      <c r="G161" s="227"/>
      <c r="H161" s="229" t="s">
        <v>1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153</v>
      </c>
      <c r="AU161" s="236" t="s">
        <v>142</v>
      </c>
      <c r="AV161" s="13" t="s">
        <v>83</v>
      </c>
      <c r="AW161" s="13" t="s">
        <v>32</v>
      </c>
      <c r="AX161" s="13" t="s">
        <v>78</v>
      </c>
      <c r="AY161" s="236" t="s">
        <v>135</v>
      </c>
    </row>
    <row r="162" s="14" customFormat="1">
      <c r="A162" s="14"/>
      <c r="B162" s="237"/>
      <c r="C162" s="238"/>
      <c r="D162" s="228" t="s">
        <v>153</v>
      </c>
      <c r="E162" s="239" t="s">
        <v>1</v>
      </c>
      <c r="F162" s="240" t="s">
        <v>172</v>
      </c>
      <c r="G162" s="238"/>
      <c r="H162" s="241">
        <v>2.4990000000000001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153</v>
      </c>
      <c r="AU162" s="247" t="s">
        <v>142</v>
      </c>
      <c r="AV162" s="14" t="s">
        <v>142</v>
      </c>
      <c r="AW162" s="14" t="s">
        <v>32</v>
      </c>
      <c r="AX162" s="14" t="s">
        <v>78</v>
      </c>
      <c r="AY162" s="247" t="s">
        <v>135</v>
      </c>
    </row>
    <row r="163" s="15" customFormat="1">
      <c r="A163" s="15"/>
      <c r="B163" s="248"/>
      <c r="C163" s="249"/>
      <c r="D163" s="228" t="s">
        <v>153</v>
      </c>
      <c r="E163" s="250" t="s">
        <v>1</v>
      </c>
      <c r="F163" s="251" t="s">
        <v>158</v>
      </c>
      <c r="G163" s="249"/>
      <c r="H163" s="252">
        <v>5.141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8" t="s">
        <v>153</v>
      </c>
      <c r="AU163" s="258" t="s">
        <v>142</v>
      </c>
      <c r="AV163" s="15" t="s">
        <v>141</v>
      </c>
      <c r="AW163" s="15" t="s">
        <v>32</v>
      </c>
      <c r="AX163" s="15" t="s">
        <v>83</v>
      </c>
      <c r="AY163" s="258" t="s">
        <v>135</v>
      </c>
    </row>
    <row r="164" s="2" customFormat="1" ht="37.8" customHeight="1">
      <c r="A164" s="38"/>
      <c r="B164" s="39"/>
      <c r="C164" s="212" t="s">
        <v>173</v>
      </c>
      <c r="D164" s="212" t="s">
        <v>137</v>
      </c>
      <c r="E164" s="213" t="s">
        <v>174</v>
      </c>
      <c r="F164" s="214" t="s">
        <v>175</v>
      </c>
      <c r="G164" s="215" t="s">
        <v>151</v>
      </c>
      <c r="H164" s="216">
        <v>25.497</v>
      </c>
      <c r="I164" s="217"/>
      <c r="J164" s="218">
        <f>ROUND(I164*H164,2)</f>
        <v>0</v>
      </c>
      <c r="K164" s="219"/>
      <c r="L164" s="44"/>
      <c r="M164" s="220" t="s">
        <v>1</v>
      </c>
      <c r="N164" s="221" t="s">
        <v>44</v>
      </c>
      <c r="O164" s="91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4" t="s">
        <v>141</v>
      </c>
      <c r="AT164" s="224" t="s">
        <v>137</v>
      </c>
      <c r="AU164" s="224" t="s">
        <v>142</v>
      </c>
      <c r="AY164" s="17" t="s">
        <v>135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7" t="s">
        <v>142</v>
      </c>
      <c r="BK164" s="225">
        <f>ROUND(I164*H164,2)</f>
        <v>0</v>
      </c>
      <c r="BL164" s="17" t="s">
        <v>141</v>
      </c>
      <c r="BM164" s="224" t="s">
        <v>176</v>
      </c>
    </row>
    <row r="165" s="14" customFormat="1">
      <c r="A165" s="14"/>
      <c r="B165" s="237"/>
      <c r="C165" s="238"/>
      <c r="D165" s="228" t="s">
        <v>153</v>
      </c>
      <c r="E165" s="239" t="s">
        <v>1</v>
      </c>
      <c r="F165" s="240" t="s">
        <v>177</v>
      </c>
      <c r="G165" s="238"/>
      <c r="H165" s="241">
        <v>25.497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153</v>
      </c>
      <c r="AU165" s="247" t="s">
        <v>142</v>
      </c>
      <c r="AV165" s="14" t="s">
        <v>142</v>
      </c>
      <c r="AW165" s="14" t="s">
        <v>32</v>
      </c>
      <c r="AX165" s="14" t="s">
        <v>83</v>
      </c>
      <c r="AY165" s="247" t="s">
        <v>135</v>
      </c>
    </row>
    <row r="166" s="2" customFormat="1" ht="37.8" customHeight="1">
      <c r="A166" s="38"/>
      <c r="B166" s="39"/>
      <c r="C166" s="212" t="s">
        <v>178</v>
      </c>
      <c r="D166" s="212" t="s">
        <v>137</v>
      </c>
      <c r="E166" s="213" t="s">
        <v>179</v>
      </c>
      <c r="F166" s="214" t="s">
        <v>180</v>
      </c>
      <c r="G166" s="215" t="s">
        <v>151</v>
      </c>
      <c r="H166" s="216">
        <v>127.485</v>
      </c>
      <c r="I166" s="217"/>
      <c r="J166" s="218">
        <f>ROUND(I166*H166,2)</f>
        <v>0</v>
      </c>
      <c r="K166" s="219"/>
      <c r="L166" s="44"/>
      <c r="M166" s="220" t="s">
        <v>1</v>
      </c>
      <c r="N166" s="221" t="s">
        <v>44</v>
      </c>
      <c r="O166" s="91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4" t="s">
        <v>141</v>
      </c>
      <c r="AT166" s="224" t="s">
        <v>137</v>
      </c>
      <c r="AU166" s="224" t="s">
        <v>142</v>
      </c>
      <c r="AY166" s="17" t="s">
        <v>135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7" t="s">
        <v>142</v>
      </c>
      <c r="BK166" s="225">
        <f>ROUND(I166*H166,2)</f>
        <v>0</v>
      </c>
      <c r="BL166" s="17" t="s">
        <v>141</v>
      </c>
      <c r="BM166" s="224" t="s">
        <v>181</v>
      </c>
    </row>
    <row r="167" s="14" customFormat="1">
      <c r="A167" s="14"/>
      <c r="B167" s="237"/>
      <c r="C167" s="238"/>
      <c r="D167" s="228" t="s">
        <v>153</v>
      </c>
      <c r="E167" s="239" t="s">
        <v>1</v>
      </c>
      <c r="F167" s="240" t="s">
        <v>182</v>
      </c>
      <c r="G167" s="238"/>
      <c r="H167" s="241">
        <v>25.497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153</v>
      </c>
      <c r="AU167" s="247" t="s">
        <v>142</v>
      </c>
      <c r="AV167" s="14" t="s">
        <v>142</v>
      </c>
      <c r="AW167" s="14" t="s">
        <v>32</v>
      </c>
      <c r="AX167" s="14" t="s">
        <v>83</v>
      </c>
      <c r="AY167" s="247" t="s">
        <v>135</v>
      </c>
    </row>
    <row r="168" s="14" customFormat="1">
      <c r="A168" s="14"/>
      <c r="B168" s="237"/>
      <c r="C168" s="238"/>
      <c r="D168" s="228" t="s">
        <v>153</v>
      </c>
      <c r="E168" s="238"/>
      <c r="F168" s="240" t="s">
        <v>183</v>
      </c>
      <c r="G168" s="238"/>
      <c r="H168" s="241">
        <v>127.485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7" t="s">
        <v>153</v>
      </c>
      <c r="AU168" s="247" t="s">
        <v>142</v>
      </c>
      <c r="AV168" s="14" t="s">
        <v>142</v>
      </c>
      <c r="AW168" s="14" t="s">
        <v>4</v>
      </c>
      <c r="AX168" s="14" t="s">
        <v>83</v>
      </c>
      <c r="AY168" s="247" t="s">
        <v>135</v>
      </c>
    </row>
    <row r="169" s="2" customFormat="1" ht="24.15" customHeight="1">
      <c r="A169" s="38"/>
      <c r="B169" s="39"/>
      <c r="C169" s="212" t="s">
        <v>184</v>
      </c>
      <c r="D169" s="212" t="s">
        <v>137</v>
      </c>
      <c r="E169" s="213" t="s">
        <v>185</v>
      </c>
      <c r="F169" s="214" t="s">
        <v>186</v>
      </c>
      <c r="G169" s="215" t="s">
        <v>151</v>
      </c>
      <c r="H169" s="216">
        <v>25.497</v>
      </c>
      <c r="I169" s="217"/>
      <c r="J169" s="218">
        <f>ROUND(I169*H169,2)</f>
        <v>0</v>
      </c>
      <c r="K169" s="219"/>
      <c r="L169" s="44"/>
      <c r="M169" s="220" t="s">
        <v>1</v>
      </c>
      <c r="N169" s="221" t="s">
        <v>44</v>
      </c>
      <c r="O169" s="91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4" t="s">
        <v>141</v>
      </c>
      <c r="AT169" s="224" t="s">
        <v>137</v>
      </c>
      <c r="AU169" s="224" t="s">
        <v>142</v>
      </c>
      <c r="AY169" s="17" t="s">
        <v>135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7" t="s">
        <v>142</v>
      </c>
      <c r="BK169" s="225">
        <f>ROUND(I169*H169,2)</f>
        <v>0</v>
      </c>
      <c r="BL169" s="17" t="s">
        <v>141</v>
      </c>
      <c r="BM169" s="224" t="s">
        <v>187</v>
      </c>
    </row>
    <row r="170" s="2" customFormat="1" ht="33" customHeight="1">
      <c r="A170" s="38"/>
      <c r="B170" s="39"/>
      <c r="C170" s="212" t="s">
        <v>188</v>
      </c>
      <c r="D170" s="212" t="s">
        <v>137</v>
      </c>
      <c r="E170" s="213" t="s">
        <v>189</v>
      </c>
      <c r="F170" s="214" t="s">
        <v>190</v>
      </c>
      <c r="G170" s="215" t="s">
        <v>191</v>
      </c>
      <c r="H170" s="216">
        <v>50.994</v>
      </c>
      <c r="I170" s="217"/>
      <c r="J170" s="218">
        <f>ROUND(I170*H170,2)</f>
        <v>0</v>
      </c>
      <c r="K170" s="219"/>
      <c r="L170" s="44"/>
      <c r="M170" s="220" t="s">
        <v>1</v>
      </c>
      <c r="N170" s="221" t="s">
        <v>44</v>
      </c>
      <c r="O170" s="91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4" t="s">
        <v>141</v>
      </c>
      <c r="AT170" s="224" t="s">
        <v>137</v>
      </c>
      <c r="AU170" s="224" t="s">
        <v>142</v>
      </c>
      <c r="AY170" s="17" t="s">
        <v>135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7" t="s">
        <v>142</v>
      </c>
      <c r="BK170" s="225">
        <f>ROUND(I170*H170,2)</f>
        <v>0</v>
      </c>
      <c r="BL170" s="17" t="s">
        <v>141</v>
      </c>
      <c r="BM170" s="224" t="s">
        <v>192</v>
      </c>
    </row>
    <row r="171" s="14" customFormat="1">
      <c r="A171" s="14"/>
      <c r="B171" s="237"/>
      <c r="C171" s="238"/>
      <c r="D171" s="228" t="s">
        <v>153</v>
      </c>
      <c r="E171" s="239" t="s">
        <v>1</v>
      </c>
      <c r="F171" s="240" t="s">
        <v>182</v>
      </c>
      <c r="G171" s="238"/>
      <c r="H171" s="241">
        <v>25.497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153</v>
      </c>
      <c r="AU171" s="247" t="s">
        <v>142</v>
      </c>
      <c r="AV171" s="14" t="s">
        <v>142</v>
      </c>
      <c r="AW171" s="14" t="s">
        <v>32</v>
      </c>
      <c r="AX171" s="14" t="s">
        <v>83</v>
      </c>
      <c r="AY171" s="247" t="s">
        <v>135</v>
      </c>
    </row>
    <row r="172" s="14" customFormat="1">
      <c r="A172" s="14"/>
      <c r="B172" s="237"/>
      <c r="C172" s="238"/>
      <c r="D172" s="228" t="s">
        <v>153</v>
      </c>
      <c r="E172" s="238"/>
      <c r="F172" s="240" t="s">
        <v>193</v>
      </c>
      <c r="G172" s="238"/>
      <c r="H172" s="241">
        <v>50.994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7" t="s">
        <v>153</v>
      </c>
      <c r="AU172" s="247" t="s">
        <v>142</v>
      </c>
      <c r="AV172" s="14" t="s">
        <v>142</v>
      </c>
      <c r="AW172" s="14" t="s">
        <v>4</v>
      </c>
      <c r="AX172" s="14" t="s">
        <v>83</v>
      </c>
      <c r="AY172" s="247" t="s">
        <v>135</v>
      </c>
    </row>
    <row r="173" s="2" customFormat="1" ht="24.15" customHeight="1">
      <c r="A173" s="38"/>
      <c r="B173" s="39"/>
      <c r="C173" s="212" t="s">
        <v>194</v>
      </c>
      <c r="D173" s="212" t="s">
        <v>137</v>
      </c>
      <c r="E173" s="213" t="s">
        <v>195</v>
      </c>
      <c r="F173" s="214" t="s">
        <v>196</v>
      </c>
      <c r="G173" s="215" t="s">
        <v>151</v>
      </c>
      <c r="H173" s="216">
        <v>10.208</v>
      </c>
      <c r="I173" s="217"/>
      <c r="J173" s="218">
        <f>ROUND(I173*H173,2)</f>
        <v>0</v>
      </c>
      <c r="K173" s="219"/>
      <c r="L173" s="44"/>
      <c r="M173" s="220" t="s">
        <v>1</v>
      </c>
      <c r="N173" s="221" t="s">
        <v>44</v>
      </c>
      <c r="O173" s="91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4" t="s">
        <v>141</v>
      </c>
      <c r="AT173" s="224" t="s">
        <v>137</v>
      </c>
      <c r="AU173" s="224" t="s">
        <v>142</v>
      </c>
      <c r="AY173" s="17" t="s">
        <v>135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7" t="s">
        <v>142</v>
      </c>
      <c r="BK173" s="225">
        <f>ROUND(I173*H173,2)</f>
        <v>0</v>
      </c>
      <c r="BL173" s="17" t="s">
        <v>141</v>
      </c>
      <c r="BM173" s="224" t="s">
        <v>197</v>
      </c>
    </row>
    <row r="174" s="13" customFormat="1">
      <c r="A174" s="13"/>
      <c r="B174" s="226"/>
      <c r="C174" s="227"/>
      <c r="D174" s="228" t="s">
        <v>153</v>
      </c>
      <c r="E174" s="229" t="s">
        <v>1</v>
      </c>
      <c r="F174" s="230" t="s">
        <v>162</v>
      </c>
      <c r="G174" s="227"/>
      <c r="H174" s="229" t="s">
        <v>1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153</v>
      </c>
      <c r="AU174" s="236" t="s">
        <v>142</v>
      </c>
      <c r="AV174" s="13" t="s">
        <v>83</v>
      </c>
      <c r="AW174" s="13" t="s">
        <v>32</v>
      </c>
      <c r="AX174" s="13" t="s">
        <v>78</v>
      </c>
      <c r="AY174" s="236" t="s">
        <v>135</v>
      </c>
    </row>
    <row r="175" s="14" customFormat="1">
      <c r="A175" s="14"/>
      <c r="B175" s="237"/>
      <c r="C175" s="238"/>
      <c r="D175" s="228" t="s">
        <v>153</v>
      </c>
      <c r="E175" s="239" t="s">
        <v>1</v>
      </c>
      <c r="F175" s="240" t="s">
        <v>198</v>
      </c>
      <c r="G175" s="238"/>
      <c r="H175" s="241">
        <v>6.7800000000000002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153</v>
      </c>
      <c r="AU175" s="247" t="s">
        <v>142</v>
      </c>
      <c r="AV175" s="14" t="s">
        <v>142</v>
      </c>
      <c r="AW175" s="14" t="s">
        <v>32</v>
      </c>
      <c r="AX175" s="14" t="s">
        <v>78</v>
      </c>
      <c r="AY175" s="247" t="s">
        <v>135</v>
      </c>
    </row>
    <row r="176" s="13" customFormat="1">
      <c r="A176" s="13"/>
      <c r="B176" s="226"/>
      <c r="C176" s="227"/>
      <c r="D176" s="228" t="s">
        <v>153</v>
      </c>
      <c r="E176" s="229" t="s">
        <v>1</v>
      </c>
      <c r="F176" s="230" t="s">
        <v>164</v>
      </c>
      <c r="G176" s="227"/>
      <c r="H176" s="229" t="s">
        <v>1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153</v>
      </c>
      <c r="AU176" s="236" t="s">
        <v>142</v>
      </c>
      <c r="AV176" s="13" t="s">
        <v>83</v>
      </c>
      <c r="AW176" s="13" t="s">
        <v>32</v>
      </c>
      <c r="AX176" s="13" t="s">
        <v>78</v>
      </c>
      <c r="AY176" s="236" t="s">
        <v>135</v>
      </c>
    </row>
    <row r="177" s="14" customFormat="1">
      <c r="A177" s="14"/>
      <c r="B177" s="237"/>
      <c r="C177" s="238"/>
      <c r="D177" s="228" t="s">
        <v>153</v>
      </c>
      <c r="E177" s="239" t="s">
        <v>1</v>
      </c>
      <c r="F177" s="240" t="s">
        <v>142</v>
      </c>
      <c r="G177" s="238"/>
      <c r="H177" s="241">
        <v>2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153</v>
      </c>
      <c r="AU177" s="247" t="s">
        <v>142</v>
      </c>
      <c r="AV177" s="14" t="s">
        <v>142</v>
      </c>
      <c r="AW177" s="14" t="s">
        <v>32</v>
      </c>
      <c r="AX177" s="14" t="s">
        <v>78</v>
      </c>
      <c r="AY177" s="247" t="s">
        <v>135</v>
      </c>
    </row>
    <row r="178" s="13" customFormat="1">
      <c r="A178" s="13"/>
      <c r="B178" s="226"/>
      <c r="C178" s="227"/>
      <c r="D178" s="228" t="s">
        <v>153</v>
      </c>
      <c r="E178" s="229" t="s">
        <v>1</v>
      </c>
      <c r="F178" s="230" t="s">
        <v>171</v>
      </c>
      <c r="G178" s="227"/>
      <c r="H178" s="229" t="s">
        <v>1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153</v>
      </c>
      <c r="AU178" s="236" t="s">
        <v>142</v>
      </c>
      <c r="AV178" s="13" t="s">
        <v>83</v>
      </c>
      <c r="AW178" s="13" t="s">
        <v>32</v>
      </c>
      <c r="AX178" s="13" t="s">
        <v>78</v>
      </c>
      <c r="AY178" s="236" t="s">
        <v>135</v>
      </c>
    </row>
    <row r="179" s="14" customFormat="1">
      <c r="A179" s="14"/>
      <c r="B179" s="237"/>
      <c r="C179" s="238"/>
      <c r="D179" s="228" t="s">
        <v>153</v>
      </c>
      <c r="E179" s="239" t="s">
        <v>1</v>
      </c>
      <c r="F179" s="240" t="s">
        <v>199</v>
      </c>
      <c r="G179" s="238"/>
      <c r="H179" s="241">
        <v>1.4279999999999999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153</v>
      </c>
      <c r="AU179" s="247" t="s">
        <v>142</v>
      </c>
      <c r="AV179" s="14" t="s">
        <v>142</v>
      </c>
      <c r="AW179" s="14" t="s">
        <v>32</v>
      </c>
      <c r="AX179" s="14" t="s">
        <v>78</v>
      </c>
      <c r="AY179" s="247" t="s">
        <v>135</v>
      </c>
    </row>
    <row r="180" s="15" customFormat="1">
      <c r="A180" s="15"/>
      <c r="B180" s="248"/>
      <c r="C180" s="249"/>
      <c r="D180" s="228" t="s">
        <v>153</v>
      </c>
      <c r="E180" s="250" t="s">
        <v>1</v>
      </c>
      <c r="F180" s="251" t="s">
        <v>158</v>
      </c>
      <c r="G180" s="249"/>
      <c r="H180" s="252">
        <v>10.208000000000002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8" t="s">
        <v>153</v>
      </c>
      <c r="AU180" s="258" t="s">
        <v>142</v>
      </c>
      <c r="AV180" s="15" t="s">
        <v>141</v>
      </c>
      <c r="AW180" s="15" t="s">
        <v>32</v>
      </c>
      <c r="AX180" s="15" t="s">
        <v>83</v>
      </c>
      <c r="AY180" s="258" t="s">
        <v>135</v>
      </c>
    </row>
    <row r="181" s="2" customFormat="1" ht="24.15" customHeight="1">
      <c r="A181" s="38"/>
      <c r="B181" s="39"/>
      <c r="C181" s="212" t="s">
        <v>200</v>
      </c>
      <c r="D181" s="212" t="s">
        <v>137</v>
      </c>
      <c r="E181" s="213" t="s">
        <v>201</v>
      </c>
      <c r="F181" s="214" t="s">
        <v>202</v>
      </c>
      <c r="G181" s="215" t="s">
        <v>151</v>
      </c>
      <c r="H181" s="216">
        <v>0.71399999999999997</v>
      </c>
      <c r="I181" s="217"/>
      <c r="J181" s="218">
        <f>ROUND(I181*H181,2)</f>
        <v>0</v>
      </c>
      <c r="K181" s="219"/>
      <c r="L181" s="44"/>
      <c r="M181" s="220" t="s">
        <v>1</v>
      </c>
      <c r="N181" s="221" t="s">
        <v>44</v>
      </c>
      <c r="O181" s="91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4" t="s">
        <v>141</v>
      </c>
      <c r="AT181" s="224" t="s">
        <v>137</v>
      </c>
      <c r="AU181" s="224" t="s">
        <v>142</v>
      </c>
      <c r="AY181" s="17" t="s">
        <v>135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7" t="s">
        <v>142</v>
      </c>
      <c r="BK181" s="225">
        <f>ROUND(I181*H181,2)</f>
        <v>0</v>
      </c>
      <c r="BL181" s="17" t="s">
        <v>141</v>
      </c>
      <c r="BM181" s="224" t="s">
        <v>203</v>
      </c>
    </row>
    <row r="182" s="13" customFormat="1">
      <c r="A182" s="13"/>
      <c r="B182" s="226"/>
      <c r="C182" s="227"/>
      <c r="D182" s="228" t="s">
        <v>153</v>
      </c>
      <c r="E182" s="229" t="s">
        <v>1</v>
      </c>
      <c r="F182" s="230" t="s">
        <v>171</v>
      </c>
      <c r="G182" s="227"/>
      <c r="H182" s="229" t="s">
        <v>1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153</v>
      </c>
      <c r="AU182" s="236" t="s">
        <v>142</v>
      </c>
      <c r="AV182" s="13" t="s">
        <v>83</v>
      </c>
      <c r="AW182" s="13" t="s">
        <v>32</v>
      </c>
      <c r="AX182" s="13" t="s">
        <v>78</v>
      </c>
      <c r="AY182" s="236" t="s">
        <v>135</v>
      </c>
    </row>
    <row r="183" s="14" customFormat="1">
      <c r="A183" s="14"/>
      <c r="B183" s="237"/>
      <c r="C183" s="238"/>
      <c r="D183" s="228" t="s">
        <v>153</v>
      </c>
      <c r="E183" s="239" t="s">
        <v>1</v>
      </c>
      <c r="F183" s="240" t="s">
        <v>204</v>
      </c>
      <c r="G183" s="238"/>
      <c r="H183" s="241">
        <v>0.71399999999999997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7" t="s">
        <v>153</v>
      </c>
      <c r="AU183" s="247" t="s">
        <v>142</v>
      </c>
      <c r="AV183" s="14" t="s">
        <v>142</v>
      </c>
      <c r="AW183" s="14" t="s">
        <v>32</v>
      </c>
      <c r="AX183" s="14" t="s">
        <v>83</v>
      </c>
      <c r="AY183" s="247" t="s">
        <v>135</v>
      </c>
    </row>
    <row r="184" s="2" customFormat="1" ht="16.5" customHeight="1">
      <c r="A184" s="38"/>
      <c r="B184" s="39"/>
      <c r="C184" s="259" t="s">
        <v>8</v>
      </c>
      <c r="D184" s="259" t="s">
        <v>205</v>
      </c>
      <c r="E184" s="260" t="s">
        <v>206</v>
      </c>
      <c r="F184" s="261" t="s">
        <v>207</v>
      </c>
      <c r="G184" s="262" t="s">
        <v>191</v>
      </c>
      <c r="H184" s="263">
        <v>1.4279999999999999</v>
      </c>
      <c r="I184" s="264"/>
      <c r="J184" s="265">
        <f>ROUND(I184*H184,2)</f>
        <v>0</v>
      </c>
      <c r="K184" s="266"/>
      <c r="L184" s="267"/>
      <c r="M184" s="268" t="s">
        <v>1</v>
      </c>
      <c r="N184" s="269" t="s">
        <v>44</v>
      </c>
      <c r="O184" s="91"/>
      <c r="P184" s="222">
        <f>O184*H184</f>
        <v>0</v>
      </c>
      <c r="Q184" s="222">
        <v>1</v>
      </c>
      <c r="R184" s="222">
        <f>Q184*H184</f>
        <v>1.4279999999999999</v>
      </c>
      <c r="S184" s="222">
        <v>0</v>
      </c>
      <c r="T184" s="223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4" t="s">
        <v>184</v>
      </c>
      <c r="AT184" s="224" t="s">
        <v>205</v>
      </c>
      <c r="AU184" s="224" t="s">
        <v>142</v>
      </c>
      <c r="AY184" s="17" t="s">
        <v>135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7" t="s">
        <v>142</v>
      </c>
      <c r="BK184" s="225">
        <f>ROUND(I184*H184,2)</f>
        <v>0</v>
      </c>
      <c r="BL184" s="17" t="s">
        <v>141</v>
      </c>
      <c r="BM184" s="224" t="s">
        <v>208</v>
      </c>
    </row>
    <row r="185" s="14" customFormat="1">
      <c r="A185" s="14"/>
      <c r="B185" s="237"/>
      <c r="C185" s="238"/>
      <c r="D185" s="228" t="s">
        <v>153</v>
      </c>
      <c r="E185" s="238"/>
      <c r="F185" s="240" t="s">
        <v>209</v>
      </c>
      <c r="G185" s="238"/>
      <c r="H185" s="241">
        <v>1.4279999999999999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153</v>
      </c>
      <c r="AU185" s="247" t="s">
        <v>142</v>
      </c>
      <c r="AV185" s="14" t="s">
        <v>142</v>
      </c>
      <c r="AW185" s="14" t="s">
        <v>4</v>
      </c>
      <c r="AX185" s="14" t="s">
        <v>83</v>
      </c>
      <c r="AY185" s="247" t="s">
        <v>135</v>
      </c>
    </row>
    <row r="186" s="2" customFormat="1" ht="24.15" customHeight="1">
      <c r="A186" s="38"/>
      <c r="B186" s="39"/>
      <c r="C186" s="212" t="s">
        <v>210</v>
      </c>
      <c r="D186" s="212" t="s">
        <v>137</v>
      </c>
      <c r="E186" s="213" t="s">
        <v>211</v>
      </c>
      <c r="F186" s="214" t="s">
        <v>212</v>
      </c>
      <c r="G186" s="215" t="s">
        <v>140</v>
      </c>
      <c r="H186" s="216">
        <v>27</v>
      </c>
      <c r="I186" s="217"/>
      <c r="J186" s="218">
        <f>ROUND(I186*H186,2)</f>
        <v>0</v>
      </c>
      <c r="K186" s="219"/>
      <c r="L186" s="44"/>
      <c r="M186" s="220" t="s">
        <v>1</v>
      </c>
      <c r="N186" s="221" t="s">
        <v>44</v>
      </c>
      <c r="O186" s="91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4" t="s">
        <v>141</v>
      </c>
      <c r="AT186" s="224" t="s">
        <v>137</v>
      </c>
      <c r="AU186" s="224" t="s">
        <v>142</v>
      </c>
      <c r="AY186" s="17" t="s">
        <v>135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7" t="s">
        <v>142</v>
      </c>
      <c r="BK186" s="225">
        <f>ROUND(I186*H186,2)</f>
        <v>0</v>
      </c>
      <c r="BL186" s="17" t="s">
        <v>141</v>
      </c>
      <c r="BM186" s="224" t="s">
        <v>213</v>
      </c>
    </row>
    <row r="187" s="14" customFormat="1">
      <c r="A187" s="14"/>
      <c r="B187" s="237"/>
      <c r="C187" s="238"/>
      <c r="D187" s="228" t="s">
        <v>153</v>
      </c>
      <c r="E187" s="239" t="s">
        <v>1</v>
      </c>
      <c r="F187" s="240" t="s">
        <v>214</v>
      </c>
      <c r="G187" s="238"/>
      <c r="H187" s="241">
        <v>27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7" t="s">
        <v>153</v>
      </c>
      <c r="AU187" s="247" t="s">
        <v>142</v>
      </c>
      <c r="AV187" s="14" t="s">
        <v>142</v>
      </c>
      <c r="AW187" s="14" t="s">
        <v>32</v>
      </c>
      <c r="AX187" s="14" t="s">
        <v>83</v>
      </c>
      <c r="AY187" s="247" t="s">
        <v>135</v>
      </c>
    </row>
    <row r="188" s="2" customFormat="1" ht="16.5" customHeight="1">
      <c r="A188" s="38"/>
      <c r="B188" s="39"/>
      <c r="C188" s="259" t="s">
        <v>215</v>
      </c>
      <c r="D188" s="259" t="s">
        <v>205</v>
      </c>
      <c r="E188" s="260" t="s">
        <v>216</v>
      </c>
      <c r="F188" s="261" t="s">
        <v>217</v>
      </c>
      <c r="G188" s="262" t="s">
        <v>191</v>
      </c>
      <c r="H188" s="263">
        <v>9.7200000000000006</v>
      </c>
      <c r="I188" s="264"/>
      <c r="J188" s="265">
        <f>ROUND(I188*H188,2)</f>
        <v>0</v>
      </c>
      <c r="K188" s="266"/>
      <c r="L188" s="267"/>
      <c r="M188" s="268" t="s">
        <v>1</v>
      </c>
      <c r="N188" s="269" t="s">
        <v>44</v>
      </c>
      <c r="O188" s="91"/>
      <c r="P188" s="222">
        <f>O188*H188</f>
        <v>0</v>
      </c>
      <c r="Q188" s="222">
        <v>1</v>
      </c>
      <c r="R188" s="222">
        <f>Q188*H188</f>
        <v>9.7200000000000006</v>
      </c>
      <c r="S188" s="222">
        <v>0</v>
      </c>
      <c r="T188" s="22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4" t="s">
        <v>184</v>
      </c>
      <c r="AT188" s="224" t="s">
        <v>205</v>
      </c>
      <c r="AU188" s="224" t="s">
        <v>142</v>
      </c>
      <c r="AY188" s="17" t="s">
        <v>135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7" t="s">
        <v>142</v>
      </c>
      <c r="BK188" s="225">
        <f>ROUND(I188*H188,2)</f>
        <v>0</v>
      </c>
      <c r="BL188" s="17" t="s">
        <v>141</v>
      </c>
      <c r="BM188" s="224" t="s">
        <v>218</v>
      </c>
    </row>
    <row r="189" s="14" customFormat="1">
      <c r="A189" s="14"/>
      <c r="B189" s="237"/>
      <c r="C189" s="238"/>
      <c r="D189" s="228" t="s">
        <v>153</v>
      </c>
      <c r="E189" s="238"/>
      <c r="F189" s="240" t="s">
        <v>219</v>
      </c>
      <c r="G189" s="238"/>
      <c r="H189" s="241">
        <v>9.7200000000000006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7" t="s">
        <v>153</v>
      </c>
      <c r="AU189" s="247" t="s">
        <v>142</v>
      </c>
      <c r="AV189" s="14" t="s">
        <v>142</v>
      </c>
      <c r="AW189" s="14" t="s">
        <v>4</v>
      </c>
      <c r="AX189" s="14" t="s">
        <v>83</v>
      </c>
      <c r="AY189" s="247" t="s">
        <v>135</v>
      </c>
    </row>
    <row r="190" s="2" customFormat="1" ht="24.15" customHeight="1">
      <c r="A190" s="38"/>
      <c r="B190" s="39"/>
      <c r="C190" s="212" t="s">
        <v>220</v>
      </c>
      <c r="D190" s="212" t="s">
        <v>137</v>
      </c>
      <c r="E190" s="213" t="s">
        <v>221</v>
      </c>
      <c r="F190" s="214" t="s">
        <v>222</v>
      </c>
      <c r="G190" s="215" t="s">
        <v>140</v>
      </c>
      <c r="H190" s="216">
        <v>27</v>
      </c>
      <c r="I190" s="217"/>
      <c r="J190" s="218">
        <f>ROUND(I190*H190,2)</f>
        <v>0</v>
      </c>
      <c r="K190" s="219"/>
      <c r="L190" s="44"/>
      <c r="M190" s="220" t="s">
        <v>1</v>
      </c>
      <c r="N190" s="221" t="s">
        <v>44</v>
      </c>
      <c r="O190" s="91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4" t="s">
        <v>141</v>
      </c>
      <c r="AT190" s="224" t="s">
        <v>137</v>
      </c>
      <c r="AU190" s="224" t="s">
        <v>142</v>
      </c>
      <c r="AY190" s="17" t="s">
        <v>135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7" t="s">
        <v>142</v>
      </c>
      <c r="BK190" s="225">
        <f>ROUND(I190*H190,2)</f>
        <v>0</v>
      </c>
      <c r="BL190" s="17" t="s">
        <v>141</v>
      </c>
      <c r="BM190" s="224" t="s">
        <v>223</v>
      </c>
    </row>
    <row r="191" s="2" customFormat="1" ht="16.5" customHeight="1">
      <c r="A191" s="38"/>
      <c r="B191" s="39"/>
      <c r="C191" s="259" t="s">
        <v>224</v>
      </c>
      <c r="D191" s="259" t="s">
        <v>205</v>
      </c>
      <c r="E191" s="260" t="s">
        <v>225</v>
      </c>
      <c r="F191" s="261" t="s">
        <v>226</v>
      </c>
      <c r="G191" s="262" t="s">
        <v>227</v>
      </c>
      <c r="H191" s="263">
        <v>0.54000000000000004</v>
      </c>
      <c r="I191" s="264"/>
      <c r="J191" s="265">
        <f>ROUND(I191*H191,2)</f>
        <v>0</v>
      </c>
      <c r="K191" s="266"/>
      <c r="L191" s="267"/>
      <c r="M191" s="268" t="s">
        <v>1</v>
      </c>
      <c r="N191" s="269" t="s">
        <v>44</v>
      </c>
      <c r="O191" s="91"/>
      <c r="P191" s="222">
        <f>O191*H191</f>
        <v>0</v>
      </c>
      <c r="Q191" s="222">
        <v>0.001</v>
      </c>
      <c r="R191" s="222">
        <f>Q191*H191</f>
        <v>0.00054000000000000001</v>
      </c>
      <c r="S191" s="222">
        <v>0</v>
      </c>
      <c r="T191" s="223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4" t="s">
        <v>184</v>
      </c>
      <c r="AT191" s="224" t="s">
        <v>205</v>
      </c>
      <c r="AU191" s="224" t="s">
        <v>142</v>
      </c>
      <c r="AY191" s="17" t="s">
        <v>135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7" t="s">
        <v>142</v>
      </c>
      <c r="BK191" s="225">
        <f>ROUND(I191*H191,2)</f>
        <v>0</v>
      </c>
      <c r="BL191" s="17" t="s">
        <v>141</v>
      </c>
      <c r="BM191" s="224" t="s">
        <v>228</v>
      </c>
    </row>
    <row r="192" s="14" customFormat="1">
      <c r="A192" s="14"/>
      <c r="B192" s="237"/>
      <c r="C192" s="238"/>
      <c r="D192" s="228" t="s">
        <v>153</v>
      </c>
      <c r="E192" s="238"/>
      <c r="F192" s="240" t="s">
        <v>229</v>
      </c>
      <c r="G192" s="238"/>
      <c r="H192" s="241">
        <v>0.54000000000000004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7" t="s">
        <v>153</v>
      </c>
      <c r="AU192" s="247" t="s">
        <v>142</v>
      </c>
      <c r="AV192" s="14" t="s">
        <v>142</v>
      </c>
      <c r="AW192" s="14" t="s">
        <v>4</v>
      </c>
      <c r="AX192" s="14" t="s">
        <v>83</v>
      </c>
      <c r="AY192" s="247" t="s">
        <v>135</v>
      </c>
    </row>
    <row r="193" s="2" customFormat="1" ht="24.15" customHeight="1">
      <c r="A193" s="38"/>
      <c r="B193" s="39"/>
      <c r="C193" s="212" t="s">
        <v>230</v>
      </c>
      <c r="D193" s="212" t="s">
        <v>137</v>
      </c>
      <c r="E193" s="213" t="s">
        <v>231</v>
      </c>
      <c r="F193" s="214" t="s">
        <v>232</v>
      </c>
      <c r="G193" s="215" t="s">
        <v>140</v>
      </c>
      <c r="H193" s="216">
        <v>70.590000000000003</v>
      </c>
      <c r="I193" s="217"/>
      <c r="J193" s="218">
        <f>ROUND(I193*H193,2)</f>
        <v>0</v>
      </c>
      <c r="K193" s="219"/>
      <c r="L193" s="44"/>
      <c r="M193" s="220" t="s">
        <v>1</v>
      </c>
      <c r="N193" s="221" t="s">
        <v>44</v>
      </c>
      <c r="O193" s="91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4" t="s">
        <v>141</v>
      </c>
      <c r="AT193" s="224" t="s">
        <v>137</v>
      </c>
      <c r="AU193" s="224" t="s">
        <v>142</v>
      </c>
      <c r="AY193" s="17" t="s">
        <v>135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7" t="s">
        <v>142</v>
      </c>
      <c r="BK193" s="225">
        <f>ROUND(I193*H193,2)</f>
        <v>0</v>
      </c>
      <c r="BL193" s="17" t="s">
        <v>141</v>
      </c>
      <c r="BM193" s="224" t="s">
        <v>233</v>
      </c>
    </row>
    <row r="194" s="13" customFormat="1">
      <c r="A194" s="13"/>
      <c r="B194" s="226"/>
      <c r="C194" s="227"/>
      <c r="D194" s="228" t="s">
        <v>153</v>
      </c>
      <c r="E194" s="229" t="s">
        <v>1</v>
      </c>
      <c r="F194" s="230" t="s">
        <v>234</v>
      </c>
      <c r="G194" s="227"/>
      <c r="H194" s="229" t="s">
        <v>1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153</v>
      </c>
      <c r="AU194" s="236" t="s">
        <v>142</v>
      </c>
      <c r="AV194" s="13" t="s">
        <v>83</v>
      </c>
      <c r="AW194" s="13" t="s">
        <v>32</v>
      </c>
      <c r="AX194" s="13" t="s">
        <v>78</v>
      </c>
      <c r="AY194" s="236" t="s">
        <v>135</v>
      </c>
    </row>
    <row r="195" s="14" customFormat="1">
      <c r="A195" s="14"/>
      <c r="B195" s="237"/>
      <c r="C195" s="238"/>
      <c r="D195" s="228" t="s">
        <v>153</v>
      </c>
      <c r="E195" s="239" t="s">
        <v>1</v>
      </c>
      <c r="F195" s="240" t="s">
        <v>235</v>
      </c>
      <c r="G195" s="238"/>
      <c r="H195" s="241">
        <v>23.09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7" t="s">
        <v>153</v>
      </c>
      <c r="AU195" s="247" t="s">
        <v>142</v>
      </c>
      <c r="AV195" s="14" t="s">
        <v>142</v>
      </c>
      <c r="AW195" s="14" t="s">
        <v>32</v>
      </c>
      <c r="AX195" s="14" t="s">
        <v>78</v>
      </c>
      <c r="AY195" s="247" t="s">
        <v>135</v>
      </c>
    </row>
    <row r="196" s="13" customFormat="1">
      <c r="A196" s="13"/>
      <c r="B196" s="226"/>
      <c r="C196" s="227"/>
      <c r="D196" s="228" t="s">
        <v>153</v>
      </c>
      <c r="E196" s="229" t="s">
        <v>1</v>
      </c>
      <c r="F196" s="230" t="s">
        <v>236</v>
      </c>
      <c r="G196" s="227"/>
      <c r="H196" s="229" t="s">
        <v>1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153</v>
      </c>
      <c r="AU196" s="236" t="s">
        <v>142</v>
      </c>
      <c r="AV196" s="13" t="s">
        <v>83</v>
      </c>
      <c r="AW196" s="13" t="s">
        <v>32</v>
      </c>
      <c r="AX196" s="13" t="s">
        <v>78</v>
      </c>
      <c r="AY196" s="236" t="s">
        <v>135</v>
      </c>
    </row>
    <row r="197" s="14" customFormat="1">
      <c r="A197" s="14"/>
      <c r="B197" s="237"/>
      <c r="C197" s="238"/>
      <c r="D197" s="228" t="s">
        <v>153</v>
      </c>
      <c r="E197" s="239" t="s">
        <v>1</v>
      </c>
      <c r="F197" s="240" t="s">
        <v>237</v>
      </c>
      <c r="G197" s="238"/>
      <c r="H197" s="241">
        <v>47.5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7" t="s">
        <v>153</v>
      </c>
      <c r="AU197" s="247" t="s">
        <v>142</v>
      </c>
      <c r="AV197" s="14" t="s">
        <v>142</v>
      </c>
      <c r="AW197" s="14" t="s">
        <v>32</v>
      </c>
      <c r="AX197" s="14" t="s">
        <v>78</v>
      </c>
      <c r="AY197" s="247" t="s">
        <v>135</v>
      </c>
    </row>
    <row r="198" s="15" customFormat="1">
      <c r="A198" s="15"/>
      <c r="B198" s="248"/>
      <c r="C198" s="249"/>
      <c r="D198" s="228" t="s">
        <v>153</v>
      </c>
      <c r="E198" s="250" t="s">
        <v>1</v>
      </c>
      <c r="F198" s="251" t="s">
        <v>158</v>
      </c>
      <c r="G198" s="249"/>
      <c r="H198" s="252">
        <v>70.590000000000003</v>
      </c>
      <c r="I198" s="253"/>
      <c r="J198" s="249"/>
      <c r="K198" s="249"/>
      <c r="L198" s="254"/>
      <c r="M198" s="255"/>
      <c r="N198" s="256"/>
      <c r="O198" s="256"/>
      <c r="P198" s="256"/>
      <c r="Q198" s="256"/>
      <c r="R198" s="256"/>
      <c r="S198" s="256"/>
      <c r="T198" s="257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8" t="s">
        <v>153</v>
      </c>
      <c r="AU198" s="258" t="s">
        <v>142</v>
      </c>
      <c r="AV198" s="15" t="s">
        <v>141</v>
      </c>
      <c r="AW198" s="15" t="s">
        <v>32</v>
      </c>
      <c r="AX198" s="15" t="s">
        <v>83</v>
      </c>
      <c r="AY198" s="258" t="s">
        <v>135</v>
      </c>
    </row>
    <row r="199" s="12" customFormat="1" ht="22.8" customHeight="1">
      <c r="A199" s="12"/>
      <c r="B199" s="196"/>
      <c r="C199" s="197"/>
      <c r="D199" s="198" t="s">
        <v>77</v>
      </c>
      <c r="E199" s="210" t="s">
        <v>142</v>
      </c>
      <c r="F199" s="210" t="s">
        <v>238</v>
      </c>
      <c r="G199" s="197"/>
      <c r="H199" s="197"/>
      <c r="I199" s="200"/>
      <c r="J199" s="211">
        <f>BK199</f>
        <v>0</v>
      </c>
      <c r="K199" s="197"/>
      <c r="L199" s="202"/>
      <c r="M199" s="203"/>
      <c r="N199" s="204"/>
      <c r="O199" s="204"/>
      <c r="P199" s="205">
        <f>SUM(P200:P235)</f>
        <v>0</v>
      </c>
      <c r="Q199" s="204"/>
      <c r="R199" s="205">
        <f>SUM(R200:R235)</f>
        <v>29.055321049999996</v>
      </c>
      <c r="S199" s="204"/>
      <c r="T199" s="206">
        <f>SUM(T200:T235)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7" t="s">
        <v>83</v>
      </c>
      <c r="AT199" s="208" t="s">
        <v>77</v>
      </c>
      <c r="AU199" s="208" t="s">
        <v>83</v>
      </c>
      <c r="AY199" s="207" t="s">
        <v>135</v>
      </c>
      <c r="BK199" s="209">
        <f>SUM(BK200:BK235)</f>
        <v>0</v>
      </c>
    </row>
    <row r="200" s="2" customFormat="1" ht="24.15" customHeight="1">
      <c r="A200" s="38"/>
      <c r="B200" s="39"/>
      <c r="C200" s="212" t="s">
        <v>239</v>
      </c>
      <c r="D200" s="212" t="s">
        <v>137</v>
      </c>
      <c r="E200" s="213" t="s">
        <v>240</v>
      </c>
      <c r="F200" s="214" t="s">
        <v>241</v>
      </c>
      <c r="G200" s="215" t="s">
        <v>151</v>
      </c>
      <c r="H200" s="216">
        <v>2.3069999999999999</v>
      </c>
      <c r="I200" s="217"/>
      <c r="J200" s="218">
        <f>ROUND(I200*H200,2)</f>
        <v>0</v>
      </c>
      <c r="K200" s="219"/>
      <c r="L200" s="44"/>
      <c r="M200" s="220" t="s">
        <v>1</v>
      </c>
      <c r="N200" s="221" t="s">
        <v>44</v>
      </c>
      <c r="O200" s="91"/>
      <c r="P200" s="222">
        <f>O200*H200</f>
        <v>0</v>
      </c>
      <c r="Q200" s="222">
        <v>2.1600000000000001</v>
      </c>
      <c r="R200" s="222">
        <f>Q200*H200</f>
        <v>4.9831200000000004</v>
      </c>
      <c r="S200" s="222">
        <v>0</v>
      </c>
      <c r="T200" s="223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4" t="s">
        <v>141</v>
      </c>
      <c r="AT200" s="224" t="s">
        <v>137</v>
      </c>
      <c r="AU200" s="224" t="s">
        <v>142</v>
      </c>
      <c r="AY200" s="17" t="s">
        <v>135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7" t="s">
        <v>142</v>
      </c>
      <c r="BK200" s="225">
        <f>ROUND(I200*H200,2)</f>
        <v>0</v>
      </c>
      <c r="BL200" s="17" t="s">
        <v>141</v>
      </c>
      <c r="BM200" s="224" t="s">
        <v>242</v>
      </c>
    </row>
    <row r="201" s="13" customFormat="1">
      <c r="A201" s="13"/>
      <c r="B201" s="226"/>
      <c r="C201" s="227"/>
      <c r="D201" s="228" t="s">
        <v>153</v>
      </c>
      <c r="E201" s="229" t="s">
        <v>1</v>
      </c>
      <c r="F201" s="230" t="s">
        <v>243</v>
      </c>
      <c r="G201" s="227"/>
      <c r="H201" s="229" t="s">
        <v>1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153</v>
      </c>
      <c r="AU201" s="236" t="s">
        <v>142</v>
      </c>
      <c r="AV201" s="13" t="s">
        <v>83</v>
      </c>
      <c r="AW201" s="13" t="s">
        <v>32</v>
      </c>
      <c r="AX201" s="13" t="s">
        <v>78</v>
      </c>
      <c r="AY201" s="236" t="s">
        <v>135</v>
      </c>
    </row>
    <row r="202" s="14" customFormat="1">
      <c r="A202" s="14"/>
      <c r="B202" s="237"/>
      <c r="C202" s="238"/>
      <c r="D202" s="228" t="s">
        <v>153</v>
      </c>
      <c r="E202" s="239" t="s">
        <v>1</v>
      </c>
      <c r="F202" s="240" t="s">
        <v>244</v>
      </c>
      <c r="G202" s="238"/>
      <c r="H202" s="241">
        <v>1.2589999999999999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7" t="s">
        <v>153</v>
      </c>
      <c r="AU202" s="247" t="s">
        <v>142</v>
      </c>
      <c r="AV202" s="14" t="s">
        <v>142</v>
      </c>
      <c r="AW202" s="14" t="s">
        <v>32</v>
      </c>
      <c r="AX202" s="14" t="s">
        <v>78</v>
      </c>
      <c r="AY202" s="247" t="s">
        <v>135</v>
      </c>
    </row>
    <row r="203" s="13" customFormat="1">
      <c r="A203" s="13"/>
      <c r="B203" s="226"/>
      <c r="C203" s="227"/>
      <c r="D203" s="228" t="s">
        <v>153</v>
      </c>
      <c r="E203" s="229" t="s">
        <v>1</v>
      </c>
      <c r="F203" s="230" t="s">
        <v>245</v>
      </c>
      <c r="G203" s="227"/>
      <c r="H203" s="229" t="s">
        <v>1</v>
      </c>
      <c r="I203" s="231"/>
      <c r="J203" s="227"/>
      <c r="K203" s="227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153</v>
      </c>
      <c r="AU203" s="236" t="s">
        <v>142</v>
      </c>
      <c r="AV203" s="13" t="s">
        <v>83</v>
      </c>
      <c r="AW203" s="13" t="s">
        <v>32</v>
      </c>
      <c r="AX203" s="13" t="s">
        <v>78</v>
      </c>
      <c r="AY203" s="236" t="s">
        <v>135</v>
      </c>
    </row>
    <row r="204" s="14" customFormat="1">
      <c r="A204" s="14"/>
      <c r="B204" s="237"/>
      <c r="C204" s="238"/>
      <c r="D204" s="228" t="s">
        <v>153</v>
      </c>
      <c r="E204" s="239" t="s">
        <v>1</v>
      </c>
      <c r="F204" s="240" t="s">
        <v>246</v>
      </c>
      <c r="G204" s="238"/>
      <c r="H204" s="241">
        <v>1.048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7" t="s">
        <v>153</v>
      </c>
      <c r="AU204" s="247" t="s">
        <v>142</v>
      </c>
      <c r="AV204" s="14" t="s">
        <v>142</v>
      </c>
      <c r="AW204" s="14" t="s">
        <v>32</v>
      </c>
      <c r="AX204" s="14" t="s">
        <v>78</v>
      </c>
      <c r="AY204" s="247" t="s">
        <v>135</v>
      </c>
    </row>
    <row r="205" s="15" customFormat="1">
      <c r="A205" s="15"/>
      <c r="B205" s="248"/>
      <c r="C205" s="249"/>
      <c r="D205" s="228" t="s">
        <v>153</v>
      </c>
      <c r="E205" s="250" t="s">
        <v>1</v>
      </c>
      <c r="F205" s="251" t="s">
        <v>158</v>
      </c>
      <c r="G205" s="249"/>
      <c r="H205" s="252">
        <v>2.3069999999999999</v>
      </c>
      <c r="I205" s="253"/>
      <c r="J205" s="249"/>
      <c r="K205" s="249"/>
      <c r="L205" s="254"/>
      <c r="M205" s="255"/>
      <c r="N205" s="256"/>
      <c r="O205" s="256"/>
      <c r="P205" s="256"/>
      <c r="Q205" s="256"/>
      <c r="R205" s="256"/>
      <c r="S205" s="256"/>
      <c r="T205" s="257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8" t="s">
        <v>153</v>
      </c>
      <c r="AU205" s="258" t="s">
        <v>142</v>
      </c>
      <c r="AV205" s="15" t="s">
        <v>141</v>
      </c>
      <c r="AW205" s="15" t="s">
        <v>32</v>
      </c>
      <c r="AX205" s="15" t="s">
        <v>83</v>
      </c>
      <c r="AY205" s="258" t="s">
        <v>135</v>
      </c>
    </row>
    <row r="206" s="2" customFormat="1" ht="24.15" customHeight="1">
      <c r="A206" s="38"/>
      <c r="B206" s="39"/>
      <c r="C206" s="212" t="s">
        <v>247</v>
      </c>
      <c r="D206" s="212" t="s">
        <v>137</v>
      </c>
      <c r="E206" s="213" t="s">
        <v>248</v>
      </c>
      <c r="F206" s="214" t="s">
        <v>249</v>
      </c>
      <c r="G206" s="215" t="s">
        <v>151</v>
      </c>
      <c r="H206" s="216">
        <v>1.5720000000000001</v>
      </c>
      <c r="I206" s="217"/>
      <c r="J206" s="218">
        <f>ROUND(I206*H206,2)</f>
        <v>0</v>
      </c>
      <c r="K206" s="219"/>
      <c r="L206" s="44"/>
      <c r="M206" s="220" t="s">
        <v>1</v>
      </c>
      <c r="N206" s="221" t="s">
        <v>44</v>
      </c>
      <c r="O206" s="91"/>
      <c r="P206" s="222">
        <f>O206*H206</f>
        <v>0</v>
      </c>
      <c r="Q206" s="222">
        <v>2.5018699999999998</v>
      </c>
      <c r="R206" s="222">
        <f>Q206*H206</f>
        <v>3.9329396399999998</v>
      </c>
      <c r="S206" s="222">
        <v>0</v>
      </c>
      <c r="T206" s="223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4" t="s">
        <v>141</v>
      </c>
      <c r="AT206" s="224" t="s">
        <v>137</v>
      </c>
      <c r="AU206" s="224" t="s">
        <v>142</v>
      </c>
      <c r="AY206" s="17" t="s">
        <v>135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7" t="s">
        <v>142</v>
      </c>
      <c r="BK206" s="225">
        <f>ROUND(I206*H206,2)</f>
        <v>0</v>
      </c>
      <c r="BL206" s="17" t="s">
        <v>141</v>
      </c>
      <c r="BM206" s="224" t="s">
        <v>250</v>
      </c>
    </row>
    <row r="207" s="13" customFormat="1">
      <c r="A207" s="13"/>
      <c r="B207" s="226"/>
      <c r="C207" s="227"/>
      <c r="D207" s="228" t="s">
        <v>153</v>
      </c>
      <c r="E207" s="229" t="s">
        <v>1</v>
      </c>
      <c r="F207" s="230" t="s">
        <v>245</v>
      </c>
      <c r="G207" s="227"/>
      <c r="H207" s="229" t="s">
        <v>1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153</v>
      </c>
      <c r="AU207" s="236" t="s">
        <v>142</v>
      </c>
      <c r="AV207" s="13" t="s">
        <v>83</v>
      </c>
      <c r="AW207" s="13" t="s">
        <v>32</v>
      </c>
      <c r="AX207" s="13" t="s">
        <v>78</v>
      </c>
      <c r="AY207" s="236" t="s">
        <v>135</v>
      </c>
    </row>
    <row r="208" s="14" customFormat="1">
      <c r="A208" s="14"/>
      <c r="B208" s="237"/>
      <c r="C208" s="238"/>
      <c r="D208" s="228" t="s">
        <v>153</v>
      </c>
      <c r="E208" s="239" t="s">
        <v>1</v>
      </c>
      <c r="F208" s="240" t="s">
        <v>251</v>
      </c>
      <c r="G208" s="238"/>
      <c r="H208" s="241">
        <v>1.5720000000000001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7" t="s">
        <v>153</v>
      </c>
      <c r="AU208" s="247" t="s">
        <v>142</v>
      </c>
      <c r="AV208" s="14" t="s">
        <v>142</v>
      </c>
      <c r="AW208" s="14" t="s">
        <v>32</v>
      </c>
      <c r="AX208" s="14" t="s">
        <v>83</v>
      </c>
      <c r="AY208" s="247" t="s">
        <v>135</v>
      </c>
    </row>
    <row r="209" s="2" customFormat="1" ht="24.15" customHeight="1">
      <c r="A209" s="38"/>
      <c r="B209" s="39"/>
      <c r="C209" s="212" t="s">
        <v>252</v>
      </c>
      <c r="D209" s="212" t="s">
        <v>137</v>
      </c>
      <c r="E209" s="213" t="s">
        <v>253</v>
      </c>
      <c r="F209" s="214" t="s">
        <v>254</v>
      </c>
      <c r="G209" s="215" t="s">
        <v>151</v>
      </c>
      <c r="H209" s="216">
        <v>5.0359999999999996</v>
      </c>
      <c r="I209" s="217"/>
      <c r="J209" s="218">
        <f>ROUND(I209*H209,2)</f>
        <v>0</v>
      </c>
      <c r="K209" s="219"/>
      <c r="L209" s="44"/>
      <c r="M209" s="220" t="s">
        <v>1</v>
      </c>
      <c r="N209" s="221" t="s">
        <v>44</v>
      </c>
      <c r="O209" s="91"/>
      <c r="P209" s="222">
        <f>O209*H209</f>
        <v>0</v>
      </c>
      <c r="Q209" s="222">
        <v>2.5018699999999998</v>
      </c>
      <c r="R209" s="222">
        <f>Q209*H209</f>
        <v>12.599417319999999</v>
      </c>
      <c r="S209" s="222">
        <v>0</v>
      </c>
      <c r="T209" s="223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4" t="s">
        <v>141</v>
      </c>
      <c r="AT209" s="224" t="s">
        <v>137</v>
      </c>
      <c r="AU209" s="224" t="s">
        <v>142</v>
      </c>
      <c r="AY209" s="17" t="s">
        <v>135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7" t="s">
        <v>142</v>
      </c>
      <c r="BK209" s="225">
        <f>ROUND(I209*H209,2)</f>
        <v>0</v>
      </c>
      <c r="BL209" s="17" t="s">
        <v>141</v>
      </c>
      <c r="BM209" s="224" t="s">
        <v>255</v>
      </c>
    </row>
    <row r="210" s="13" customFormat="1">
      <c r="A210" s="13"/>
      <c r="B210" s="226"/>
      <c r="C210" s="227"/>
      <c r="D210" s="228" t="s">
        <v>153</v>
      </c>
      <c r="E210" s="229" t="s">
        <v>1</v>
      </c>
      <c r="F210" s="230" t="s">
        <v>243</v>
      </c>
      <c r="G210" s="227"/>
      <c r="H210" s="229" t="s">
        <v>1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153</v>
      </c>
      <c r="AU210" s="236" t="s">
        <v>142</v>
      </c>
      <c r="AV210" s="13" t="s">
        <v>83</v>
      </c>
      <c r="AW210" s="13" t="s">
        <v>32</v>
      </c>
      <c r="AX210" s="13" t="s">
        <v>78</v>
      </c>
      <c r="AY210" s="236" t="s">
        <v>135</v>
      </c>
    </row>
    <row r="211" s="14" customFormat="1">
      <c r="A211" s="14"/>
      <c r="B211" s="237"/>
      <c r="C211" s="238"/>
      <c r="D211" s="228" t="s">
        <v>153</v>
      </c>
      <c r="E211" s="239" t="s">
        <v>1</v>
      </c>
      <c r="F211" s="240" t="s">
        <v>256</v>
      </c>
      <c r="G211" s="238"/>
      <c r="H211" s="241">
        <v>5.0359999999999996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7" t="s">
        <v>153</v>
      </c>
      <c r="AU211" s="247" t="s">
        <v>142</v>
      </c>
      <c r="AV211" s="14" t="s">
        <v>142</v>
      </c>
      <c r="AW211" s="14" t="s">
        <v>32</v>
      </c>
      <c r="AX211" s="14" t="s">
        <v>83</v>
      </c>
      <c r="AY211" s="247" t="s">
        <v>135</v>
      </c>
    </row>
    <row r="212" s="2" customFormat="1" ht="16.5" customHeight="1">
      <c r="A212" s="38"/>
      <c r="B212" s="39"/>
      <c r="C212" s="212" t="s">
        <v>7</v>
      </c>
      <c r="D212" s="212" t="s">
        <v>137</v>
      </c>
      <c r="E212" s="213" t="s">
        <v>257</v>
      </c>
      <c r="F212" s="214" t="s">
        <v>258</v>
      </c>
      <c r="G212" s="215" t="s">
        <v>140</v>
      </c>
      <c r="H212" s="216">
        <v>8.625</v>
      </c>
      <c r="I212" s="217"/>
      <c r="J212" s="218">
        <f>ROUND(I212*H212,2)</f>
        <v>0</v>
      </c>
      <c r="K212" s="219"/>
      <c r="L212" s="44"/>
      <c r="M212" s="220" t="s">
        <v>1</v>
      </c>
      <c r="N212" s="221" t="s">
        <v>44</v>
      </c>
      <c r="O212" s="91"/>
      <c r="P212" s="222">
        <f>O212*H212</f>
        <v>0</v>
      </c>
      <c r="Q212" s="222">
        <v>0.0029399999999999999</v>
      </c>
      <c r="R212" s="222">
        <f>Q212*H212</f>
        <v>0.025357499999999998</v>
      </c>
      <c r="S212" s="222">
        <v>0</v>
      </c>
      <c r="T212" s="223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4" t="s">
        <v>141</v>
      </c>
      <c r="AT212" s="224" t="s">
        <v>137</v>
      </c>
      <c r="AU212" s="224" t="s">
        <v>142</v>
      </c>
      <c r="AY212" s="17" t="s">
        <v>135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7" t="s">
        <v>142</v>
      </c>
      <c r="BK212" s="225">
        <f>ROUND(I212*H212,2)</f>
        <v>0</v>
      </c>
      <c r="BL212" s="17" t="s">
        <v>141</v>
      </c>
      <c r="BM212" s="224" t="s">
        <v>259</v>
      </c>
    </row>
    <row r="213" s="13" customFormat="1">
      <c r="A213" s="13"/>
      <c r="B213" s="226"/>
      <c r="C213" s="227"/>
      <c r="D213" s="228" t="s">
        <v>153</v>
      </c>
      <c r="E213" s="229" t="s">
        <v>1</v>
      </c>
      <c r="F213" s="230" t="s">
        <v>243</v>
      </c>
      <c r="G213" s="227"/>
      <c r="H213" s="229" t="s">
        <v>1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153</v>
      </c>
      <c r="AU213" s="236" t="s">
        <v>142</v>
      </c>
      <c r="AV213" s="13" t="s">
        <v>83</v>
      </c>
      <c r="AW213" s="13" t="s">
        <v>32</v>
      </c>
      <c r="AX213" s="13" t="s">
        <v>78</v>
      </c>
      <c r="AY213" s="236" t="s">
        <v>135</v>
      </c>
    </row>
    <row r="214" s="14" customFormat="1">
      <c r="A214" s="14"/>
      <c r="B214" s="237"/>
      <c r="C214" s="238"/>
      <c r="D214" s="228" t="s">
        <v>153</v>
      </c>
      <c r="E214" s="239" t="s">
        <v>1</v>
      </c>
      <c r="F214" s="240" t="s">
        <v>260</v>
      </c>
      <c r="G214" s="238"/>
      <c r="H214" s="241">
        <v>5.7149999999999999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7" t="s">
        <v>153</v>
      </c>
      <c r="AU214" s="247" t="s">
        <v>142</v>
      </c>
      <c r="AV214" s="14" t="s">
        <v>142</v>
      </c>
      <c r="AW214" s="14" t="s">
        <v>32</v>
      </c>
      <c r="AX214" s="14" t="s">
        <v>78</v>
      </c>
      <c r="AY214" s="247" t="s">
        <v>135</v>
      </c>
    </row>
    <row r="215" s="13" customFormat="1">
      <c r="A215" s="13"/>
      <c r="B215" s="226"/>
      <c r="C215" s="227"/>
      <c r="D215" s="228" t="s">
        <v>153</v>
      </c>
      <c r="E215" s="229" t="s">
        <v>1</v>
      </c>
      <c r="F215" s="230" t="s">
        <v>245</v>
      </c>
      <c r="G215" s="227"/>
      <c r="H215" s="229" t="s">
        <v>1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153</v>
      </c>
      <c r="AU215" s="236" t="s">
        <v>142</v>
      </c>
      <c r="AV215" s="13" t="s">
        <v>83</v>
      </c>
      <c r="AW215" s="13" t="s">
        <v>32</v>
      </c>
      <c r="AX215" s="13" t="s">
        <v>78</v>
      </c>
      <c r="AY215" s="236" t="s">
        <v>135</v>
      </c>
    </row>
    <row r="216" s="14" customFormat="1">
      <c r="A216" s="14"/>
      <c r="B216" s="237"/>
      <c r="C216" s="238"/>
      <c r="D216" s="228" t="s">
        <v>153</v>
      </c>
      <c r="E216" s="239" t="s">
        <v>1</v>
      </c>
      <c r="F216" s="240" t="s">
        <v>261</v>
      </c>
      <c r="G216" s="238"/>
      <c r="H216" s="241">
        <v>2.9100000000000001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7" t="s">
        <v>153</v>
      </c>
      <c r="AU216" s="247" t="s">
        <v>142</v>
      </c>
      <c r="AV216" s="14" t="s">
        <v>142</v>
      </c>
      <c r="AW216" s="14" t="s">
        <v>32</v>
      </c>
      <c r="AX216" s="14" t="s">
        <v>78</v>
      </c>
      <c r="AY216" s="247" t="s">
        <v>135</v>
      </c>
    </row>
    <row r="217" s="15" customFormat="1">
      <c r="A217" s="15"/>
      <c r="B217" s="248"/>
      <c r="C217" s="249"/>
      <c r="D217" s="228" t="s">
        <v>153</v>
      </c>
      <c r="E217" s="250" t="s">
        <v>1</v>
      </c>
      <c r="F217" s="251" t="s">
        <v>158</v>
      </c>
      <c r="G217" s="249"/>
      <c r="H217" s="252">
        <v>8.625</v>
      </c>
      <c r="I217" s="253"/>
      <c r="J217" s="249"/>
      <c r="K217" s="249"/>
      <c r="L217" s="254"/>
      <c r="M217" s="255"/>
      <c r="N217" s="256"/>
      <c r="O217" s="256"/>
      <c r="P217" s="256"/>
      <c r="Q217" s="256"/>
      <c r="R217" s="256"/>
      <c r="S217" s="256"/>
      <c r="T217" s="257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8" t="s">
        <v>153</v>
      </c>
      <c r="AU217" s="258" t="s">
        <v>142</v>
      </c>
      <c r="AV217" s="15" t="s">
        <v>141</v>
      </c>
      <c r="AW217" s="15" t="s">
        <v>32</v>
      </c>
      <c r="AX217" s="15" t="s">
        <v>83</v>
      </c>
      <c r="AY217" s="258" t="s">
        <v>135</v>
      </c>
    </row>
    <row r="218" s="2" customFormat="1" ht="16.5" customHeight="1">
      <c r="A218" s="38"/>
      <c r="B218" s="39"/>
      <c r="C218" s="212" t="s">
        <v>262</v>
      </c>
      <c r="D218" s="212" t="s">
        <v>137</v>
      </c>
      <c r="E218" s="213" t="s">
        <v>263</v>
      </c>
      <c r="F218" s="214" t="s">
        <v>264</v>
      </c>
      <c r="G218" s="215" t="s">
        <v>140</v>
      </c>
      <c r="H218" s="216">
        <v>8.625</v>
      </c>
      <c r="I218" s="217"/>
      <c r="J218" s="218">
        <f>ROUND(I218*H218,2)</f>
        <v>0</v>
      </c>
      <c r="K218" s="219"/>
      <c r="L218" s="44"/>
      <c r="M218" s="220" t="s">
        <v>1</v>
      </c>
      <c r="N218" s="221" t="s">
        <v>44</v>
      </c>
      <c r="O218" s="91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4" t="s">
        <v>141</v>
      </c>
      <c r="AT218" s="224" t="s">
        <v>137</v>
      </c>
      <c r="AU218" s="224" t="s">
        <v>142</v>
      </c>
      <c r="AY218" s="17" t="s">
        <v>135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7" t="s">
        <v>142</v>
      </c>
      <c r="BK218" s="225">
        <f>ROUND(I218*H218,2)</f>
        <v>0</v>
      </c>
      <c r="BL218" s="17" t="s">
        <v>141</v>
      </c>
      <c r="BM218" s="224" t="s">
        <v>265</v>
      </c>
    </row>
    <row r="219" s="2" customFormat="1" ht="21.75" customHeight="1">
      <c r="A219" s="38"/>
      <c r="B219" s="39"/>
      <c r="C219" s="212" t="s">
        <v>266</v>
      </c>
      <c r="D219" s="212" t="s">
        <v>137</v>
      </c>
      <c r="E219" s="213" t="s">
        <v>267</v>
      </c>
      <c r="F219" s="214" t="s">
        <v>268</v>
      </c>
      <c r="G219" s="215" t="s">
        <v>191</v>
      </c>
      <c r="H219" s="216">
        <v>0.28499999999999998</v>
      </c>
      <c r="I219" s="217"/>
      <c r="J219" s="218">
        <f>ROUND(I219*H219,2)</f>
        <v>0</v>
      </c>
      <c r="K219" s="219"/>
      <c r="L219" s="44"/>
      <c r="M219" s="220" t="s">
        <v>1</v>
      </c>
      <c r="N219" s="221" t="s">
        <v>44</v>
      </c>
      <c r="O219" s="91"/>
      <c r="P219" s="222">
        <f>O219*H219</f>
        <v>0</v>
      </c>
      <c r="Q219" s="222">
        <v>1.0606199999999999</v>
      </c>
      <c r="R219" s="222">
        <f>Q219*H219</f>
        <v>0.30227669999999995</v>
      </c>
      <c r="S219" s="222">
        <v>0</v>
      </c>
      <c r="T219" s="223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4" t="s">
        <v>141</v>
      </c>
      <c r="AT219" s="224" t="s">
        <v>137</v>
      </c>
      <c r="AU219" s="224" t="s">
        <v>142</v>
      </c>
      <c r="AY219" s="17" t="s">
        <v>135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7" t="s">
        <v>142</v>
      </c>
      <c r="BK219" s="225">
        <f>ROUND(I219*H219,2)</f>
        <v>0</v>
      </c>
      <c r="BL219" s="17" t="s">
        <v>141</v>
      </c>
      <c r="BM219" s="224" t="s">
        <v>269</v>
      </c>
    </row>
    <row r="220" s="13" customFormat="1">
      <c r="A220" s="13"/>
      <c r="B220" s="226"/>
      <c r="C220" s="227"/>
      <c r="D220" s="228" t="s">
        <v>153</v>
      </c>
      <c r="E220" s="229" t="s">
        <v>1</v>
      </c>
      <c r="F220" s="230" t="s">
        <v>270</v>
      </c>
      <c r="G220" s="227"/>
      <c r="H220" s="229" t="s">
        <v>1</v>
      </c>
      <c r="I220" s="231"/>
      <c r="J220" s="227"/>
      <c r="K220" s="227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153</v>
      </c>
      <c r="AU220" s="236" t="s">
        <v>142</v>
      </c>
      <c r="AV220" s="13" t="s">
        <v>83</v>
      </c>
      <c r="AW220" s="13" t="s">
        <v>32</v>
      </c>
      <c r="AX220" s="13" t="s">
        <v>78</v>
      </c>
      <c r="AY220" s="236" t="s">
        <v>135</v>
      </c>
    </row>
    <row r="221" s="14" customFormat="1">
      <c r="A221" s="14"/>
      <c r="B221" s="237"/>
      <c r="C221" s="238"/>
      <c r="D221" s="228" t="s">
        <v>153</v>
      </c>
      <c r="E221" s="239" t="s">
        <v>1</v>
      </c>
      <c r="F221" s="240" t="s">
        <v>271</v>
      </c>
      <c r="G221" s="238"/>
      <c r="H221" s="241">
        <v>0.28499999999999998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7" t="s">
        <v>153</v>
      </c>
      <c r="AU221" s="247" t="s">
        <v>142</v>
      </c>
      <c r="AV221" s="14" t="s">
        <v>142</v>
      </c>
      <c r="AW221" s="14" t="s">
        <v>32</v>
      </c>
      <c r="AX221" s="14" t="s">
        <v>83</v>
      </c>
      <c r="AY221" s="247" t="s">
        <v>135</v>
      </c>
    </row>
    <row r="222" s="2" customFormat="1" ht="16.5" customHeight="1">
      <c r="A222" s="38"/>
      <c r="B222" s="39"/>
      <c r="C222" s="212" t="s">
        <v>272</v>
      </c>
      <c r="D222" s="212" t="s">
        <v>137</v>
      </c>
      <c r="E222" s="213" t="s">
        <v>273</v>
      </c>
      <c r="F222" s="214" t="s">
        <v>274</v>
      </c>
      <c r="G222" s="215" t="s">
        <v>191</v>
      </c>
      <c r="H222" s="216">
        <v>0.052999999999999998</v>
      </c>
      <c r="I222" s="217"/>
      <c r="J222" s="218">
        <f>ROUND(I222*H222,2)</f>
        <v>0</v>
      </c>
      <c r="K222" s="219"/>
      <c r="L222" s="44"/>
      <c r="M222" s="220" t="s">
        <v>1</v>
      </c>
      <c r="N222" s="221" t="s">
        <v>44</v>
      </c>
      <c r="O222" s="91"/>
      <c r="P222" s="222">
        <f>O222*H222</f>
        <v>0</v>
      </c>
      <c r="Q222" s="222">
        <v>1.06277</v>
      </c>
      <c r="R222" s="222">
        <f>Q222*H222</f>
        <v>0.056326809999999998</v>
      </c>
      <c r="S222" s="222">
        <v>0</v>
      </c>
      <c r="T222" s="223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4" t="s">
        <v>141</v>
      </c>
      <c r="AT222" s="224" t="s">
        <v>137</v>
      </c>
      <c r="AU222" s="224" t="s">
        <v>142</v>
      </c>
      <c r="AY222" s="17" t="s">
        <v>135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7" t="s">
        <v>142</v>
      </c>
      <c r="BK222" s="225">
        <f>ROUND(I222*H222,2)</f>
        <v>0</v>
      </c>
      <c r="BL222" s="17" t="s">
        <v>141</v>
      </c>
      <c r="BM222" s="224" t="s">
        <v>275</v>
      </c>
    </row>
    <row r="223" s="13" customFormat="1">
      <c r="A223" s="13"/>
      <c r="B223" s="226"/>
      <c r="C223" s="227"/>
      <c r="D223" s="228" t="s">
        <v>153</v>
      </c>
      <c r="E223" s="229" t="s">
        <v>1</v>
      </c>
      <c r="F223" s="230" t="s">
        <v>276</v>
      </c>
      <c r="G223" s="227"/>
      <c r="H223" s="229" t="s">
        <v>1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153</v>
      </c>
      <c r="AU223" s="236" t="s">
        <v>142</v>
      </c>
      <c r="AV223" s="13" t="s">
        <v>83</v>
      </c>
      <c r="AW223" s="13" t="s">
        <v>32</v>
      </c>
      <c r="AX223" s="13" t="s">
        <v>78</v>
      </c>
      <c r="AY223" s="236" t="s">
        <v>135</v>
      </c>
    </row>
    <row r="224" s="14" customFormat="1">
      <c r="A224" s="14"/>
      <c r="B224" s="237"/>
      <c r="C224" s="238"/>
      <c r="D224" s="228" t="s">
        <v>153</v>
      </c>
      <c r="E224" s="239" t="s">
        <v>1</v>
      </c>
      <c r="F224" s="240" t="s">
        <v>277</v>
      </c>
      <c r="G224" s="238"/>
      <c r="H224" s="241">
        <v>0.052999999999999998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7" t="s">
        <v>153</v>
      </c>
      <c r="AU224" s="247" t="s">
        <v>142</v>
      </c>
      <c r="AV224" s="14" t="s">
        <v>142</v>
      </c>
      <c r="AW224" s="14" t="s">
        <v>32</v>
      </c>
      <c r="AX224" s="14" t="s">
        <v>78</v>
      </c>
      <c r="AY224" s="247" t="s">
        <v>135</v>
      </c>
    </row>
    <row r="225" s="15" customFormat="1">
      <c r="A225" s="15"/>
      <c r="B225" s="248"/>
      <c r="C225" s="249"/>
      <c r="D225" s="228" t="s">
        <v>153</v>
      </c>
      <c r="E225" s="250" t="s">
        <v>1</v>
      </c>
      <c r="F225" s="251" t="s">
        <v>158</v>
      </c>
      <c r="G225" s="249"/>
      <c r="H225" s="252">
        <v>0.052999999999999998</v>
      </c>
      <c r="I225" s="253"/>
      <c r="J225" s="249"/>
      <c r="K225" s="249"/>
      <c r="L225" s="254"/>
      <c r="M225" s="255"/>
      <c r="N225" s="256"/>
      <c r="O225" s="256"/>
      <c r="P225" s="256"/>
      <c r="Q225" s="256"/>
      <c r="R225" s="256"/>
      <c r="S225" s="256"/>
      <c r="T225" s="257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8" t="s">
        <v>153</v>
      </c>
      <c r="AU225" s="258" t="s">
        <v>142</v>
      </c>
      <c r="AV225" s="15" t="s">
        <v>141</v>
      </c>
      <c r="AW225" s="15" t="s">
        <v>32</v>
      </c>
      <c r="AX225" s="15" t="s">
        <v>83</v>
      </c>
      <c r="AY225" s="258" t="s">
        <v>135</v>
      </c>
    </row>
    <row r="226" s="2" customFormat="1" ht="24.15" customHeight="1">
      <c r="A226" s="38"/>
      <c r="B226" s="39"/>
      <c r="C226" s="212" t="s">
        <v>278</v>
      </c>
      <c r="D226" s="212" t="s">
        <v>137</v>
      </c>
      <c r="E226" s="213" t="s">
        <v>279</v>
      </c>
      <c r="F226" s="214" t="s">
        <v>280</v>
      </c>
      <c r="G226" s="215" t="s">
        <v>151</v>
      </c>
      <c r="H226" s="216">
        <v>1.7629999999999999</v>
      </c>
      <c r="I226" s="217"/>
      <c r="J226" s="218">
        <f>ROUND(I226*H226,2)</f>
        <v>0</v>
      </c>
      <c r="K226" s="219"/>
      <c r="L226" s="44"/>
      <c r="M226" s="220" t="s">
        <v>1</v>
      </c>
      <c r="N226" s="221" t="s">
        <v>44</v>
      </c>
      <c r="O226" s="91"/>
      <c r="P226" s="222">
        <f>O226*H226</f>
        <v>0</v>
      </c>
      <c r="Q226" s="222">
        <v>2.5018699999999998</v>
      </c>
      <c r="R226" s="222">
        <f>Q226*H226</f>
        <v>4.410796809999999</v>
      </c>
      <c r="S226" s="222">
        <v>0</v>
      </c>
      <c r="T226" s="223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4" t="s">
        <v>141</v>
      </c>
      <c r="AT226" s="224" t="s">
        <v>137</v>
      </c>
      <c r="AU226" s="224" t="s">
        <v>142</v>
      </c>
      <c r="AY226" s="17" t="s">
        <v>135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7" t="s">
        <v>142</v>
      </c>
      <c r="BK226" s="225">
        <f>ROUND(I226*H226,2)</f>
        <v>0</v>
      </c>
      <c r="BL226" s="17" t="s">
        <v>141</v>
      </c>
      <c r="BM226" s="224" t="s">
        <v>281</v>
      </c>
    </row>
    <row r="227" s="14" customFormat="1">
      <c r="A227" s="14"/>
      <c r="B227" s="237"/>
      <c r="C227" s="238"/>
      <c r="D227" s="228" t="s">
        <v>153</v>
      </c>
      <c r="E227" s="239" t="s">
        <v>1</v>
      </c>
      <c r="F227" s="240" t="s">
        <v>282</v>
      </c>
      <c r="G227" s="238"/>
      <c r="H227" s="241">
        <v>1.7629999999999999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7" t="s">
        <v>153</v>
      </c>
      <c r="AU227" s="247" t="s">
        <v>142</v>
      </c>
      <c r="AV227" s="14" t="s">
        <v>142</v>
      </c>
      <c r="AW227" s="14" t="s">
        <v>32</v>
      </c>
      <c r="AX227" s="14" t="s">
        <v>83</v>
      </c>
      <c r="AY227" s="247" t="s">
        <v>135</v>
      </c>
    </row>
    <row r="228" s="2" customFormat="1" ht="33" customHeight="1">
      <c r="A228" s="38"/>
      <c r="B228" s="39"/>
      <c r="C228" s="212" t="s">
        <v>283</v>
      </c>
      <c r="D228" s="212" t="s">
        <v>137</v>
      </c>
      <c r="E228" s="213" t="s">
        <v>284</v>
      </c>
      <c r="F228" s="214" t="s">
        <v>285</v>
      </c>
      <c r="G228" s="215" t="s">
        <v>140</v>
      </c>
      <c r="H228" s="216">
        <v>2.359</v>
      </c>
      <c r="I228" s="217"/>
      <c r="J228" s="218">
        <f>ROUND(I228*H228,2)</f>
        <v>0</v>
      </c>
      <c r="K228" s="219"/>
      <c r="L228" s="44"/>
      <c r="M228" s="220" t="s">
        <v>1</v>
      </c>
      <c r="N228" s="221" t="s">
        <v>44</v>
      </c>
      <c r="O228" s="91"/>
      <c r="P228" s="222">
        <f>O228*H228</f>
        <v>0</v>
      </c>
      <c r="Q228" s="222">
        <v>0.50100999999999996</v>
      </c>
      <c r="R228" s="222">
        <f>Q228*H228</f>
        <v>1.1818825899999998</v>
      </c>
      <c r="S228" s="222">
        <v>0</v>
      </c>
      <c r="T228" s="223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4" t="s">
        <v>141</v>
      </c>
      <c r="AT228" s="224" t="s">
        <v>137</v>
      </c>
      <c r="AU228" s="224" t="s">
        <v>142</v>
      </c>
      <c r="AY228" s="17" t="s">
        <v>135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7" t="s">
        <v>142</v>
      </c>
      <c r="BK228" s="225">
        <f>ROUND(I228*H228,2)</f>
        <v>0</v>
      </c>
      <c r="BL228" s="17" t="s">
        <v>141</v>
      </c>
      <c r="BM228" s="224" t="s">
        <v>286</v>
      </c>
    </row>
    <row r="229" s="14" customFormat="1">
      <c r="A229" s="14"/>
      <c r="B229" s="237"/>
      <c r="C229" s="238"/>
      <c r="D229" s="228" t="s">
        <v>153</v>
      </c>
      <c r="E229" s="239" t="s">
        <v>1</v>
      </c>
      <c r="F229" s="240" t="s">
        <v>287</v>
      </c>
      <c r="G229" s="238"/>
      <c r="H229" s="241">
        <v>2.359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7" t="s">
        <v>153</v>
      </c>
      <c r="AU229" s="247" t="s">
        <v>142</v>
      </c>
      <c r="AV229" s="14" t="s">
        <v>142</v>
      </c>
      <c r="AW229" s="14" t="s">
        <v>32</v>
      </c>
      <c r="AX229" s="14" t="s">
        <v>83</v>
      </c>
      <c r="AY229" s="247" t="s">
        <v>135</v>
      </c>
    </row>
    <row r="230" s="2" customFormat="1" ht="33" customHeight="1">
      <c r="A230" s="38"/>
      <c r="B230" s="39"/>
      <c r="C230" s="212" t="s">
        <v>214</v>
      </c>
      <c r="D230" s="212" t="s">
        <v>137</v>
      </c>
      <c r="E230" s="213" t="s">
        <v>288</v>
      </c>
      <c r="F230" s="214" t="s">
        <v>289</v>
      </c>
      <c r="G230" s="215" t="s">
        <v>140</v>
      </c>
      <c r="H230" s="216">
        <v>2.056</v>
      </c>
      <c r="I230" s="217"/>
      <c r="J230" s="218">
        <f>ROUND(I230*H230,2)</f>
        <v>0</v>
      </c>
      <c r="K230" s="219"/>
      <c r="L230" s="44"/>
      <c r="M230" s="220" t="s">
        <v>1</v>
      </c>
      <c r="N230" s="221" t="s">
        <v>44</v>
      </c>
      <c r="O230" s="91"/>
      <c r="P230" s="222">
        <f>O230*H230</f>
        <v>0</v>
      </c>
      <c r="Q230" s="222">
        <v>0.73558000000000001</v>
      </c>
      <c r="R230" s="222">
        <f>Q230*H230</f>
        <v>1.5123524800000001</v>
      </c>
      <c r="S230" s="222">
        <v>0</v>
      </c>
      <c r="T230" s="223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4" t="s">
        <v>141</v>
      </c>
      <c r="AT230" s="224" t="s">
        <v>137</v>
      </c>
      <c r="AU230" s="224" t="s">
        <v>142</v>
      </c>
      <c r="AY230" s="17" t="s">
        <v>135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7" t="s">
        <v>142</v>
      </c>
      <c r="BK230" s="225">
        <f>ROUND(I230*H230,2)</f>
        <v>0</v>
      </c>
      <c r="BL230" s="17" t="s">
        <v>141</v>
      </c>
      <c r="BM230" s="224" t="s">
        <v>290</v>
      </c>
    </row>
    <row r="231" s="14" customFormat="1">
      <c r="A231" s="14"/>
      <c r="B231" s="237"/>
      <c r="C231" s="238"/>
      <c r="D231" s="228" t="s">
        <v>153</v>
      </c>
      <c r="E231" s="239" t="s">
        <v>1</v>
      </c>
      <c r="F231" s="240" t="s">
        <v>291</v>
      </c>
      <c r="G231" s="238"/>
      <c r="H231" s="241">
        <v>2.056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7" t="s">
        <v>153</v>
      </c>
      <c r="AU231" s="247" t="s">
        <v>142</v>
      </c>
      <c r="AV231" s="14" t="s">
        <v>142</v>
      </c>
      <c r="AW231" s="14" t="s">
        <v>32</v>
      </c>
      <c r="AX231" s="14" t="s">
        <v>83</v>
      </c>
      <c r="AY231" s="247" t="s">
        <v>135</v>
      </c>
    </row>
    <row r="232" s="2" customFormat="1" ht="24.15" customHeight="1">
      <c r="A232" s="38"/>
      <c r="B232" s="39"/>
      <c r="C232" s="212" t="s">
        <v>292</v>
      </c>
      <c r="D232" s="212" t="s">
        <v>137</v>
      </c>
      <c r="E232" s="213" t="s">
        <v>293</v>
      </c>
      <c r="F232" s="214" t="s">
        <v>294</v>
      </c>
      <c r="G232" s="215" t="s">
        <v>191</v>
      </c>
      <c r="H232" s="216">
        <v>0.048000000000000001</v>
      </c>
      <c r="I232" s="217"/>
      <c r="J232" s="218">
        <f>ROUND(I232*H232,2)</f>
        <v>0</v>
      </c>
      <c r="K232" s="219"/>
      <c r="L232" s="44"/>
      <c r="M232" s="220" t="s">
        <v>1</v>
      </c>
      <c r="N232" s="221" t="s">
        <v>44</v>
      </c>
      <c r="O232" s="91"/>
      <c r="P232" s="222">
        <f>O232*H232</f>
        <v>0</v>
      </c>
      <c r="Q232" s="222">
        <v>1.0593999999999999</v>
      </c>
      <c r="R232" s="222">
        <f>Q232*H232</f>
        <v>0.050851199999999999</v>
      </c>
      <c r="S232" s="222">
        <v>0</v>
      </c>
      <c r="T232" s="223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4" t="s">
        <v>141</v>
      </c>
      <c r="AT232" s="224" t="s">
        <v>137</v>
      </c>
      <c r="AU232" s="224" t="s">
        <v>142</v>
      </c>
      <c r="AY232" s="17" t="s">
        <v>135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7" t="s">
        <v>142</v>
      </c>
      <c r="BK232" s="225">
        <f>ROUND(I232*H232,2)</f>
        <v>0</v>
      </c>
      <c r="BL232" s="17" t="s">
        <v>141</v>
      </c>
      <c r="BM232" s="224" t="s">
        <v>295</v>
      </c>
    </row>
    <row r="233" s="14" customFormat="1">
      <c r="A233" s="14"/>
      <c r="B233" s="237"/>
      <c r="C233" s="238"/>
      <c r="D233" s="228" t="s">
        <v>153</v>
      </c>
      <c r="E233" s="239" t="s">
        <v>1</v>
      </c>
      <c r="F233" s="240" t="s">
        <v>296</v>
      </c>
      <c r="G233" s="238"/>
      <c r="H233" s="241">
        <v>0.014999999999999999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7" t="s">
        <v>153</v>
      </c>
      <c r="AU233" s="247" t="s">
        <v>142</v>
      </c>
      <c r="AV233" s="14" t="s">
        <v>142</v>
      </c>
      <c r="AW233" s="14" t="s">
        <v>32</v>
      </c>
      <c r="AX233" s="14" t="s">
        <v>78</v>
      </c>
      <c r="AY233" s="247" t="s">
        <v>135</v>
      </c>
    </row>
    <row r="234" s="14" customFormat="1">
      <c r="A234" s="14"/>
      <c r="B234" s="237"/>
      <c r="C234" s="238"/>
      <c r="D234" s="228" t="s">
        <v>153</v>
      </c>
      <c r="E234" s="239" t="s">
        <v>1</v>
      </c>
      <c r="F234" s="240" t="s">
        <v>297</v>
      </c>
      <c r="G234" s="238"/>
      <c r="H234" s="241">
        <v>0.033000000000000002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7" t="s">
        <v>153</v>
      </c>
      <c r="AU234" s="247" t="s">
        <v>142</v>
      </c>
      <c r="AV234" s="14" t="s">
        <v>142</v>
      </c>
      <c r="AW234" s="14" t="s">
        <v>32</v>
      </c>
      <c r="AX234" s="14" t="s">
        <v>78</v>
      </c>
      <c r="AY234" s="247" t="s">
        <v>135</v>
      </c>
    </row>
    <row r="235" s="15" customFormat="1">
      <c r="A235" s="15"/>
      <c r="B235" s="248"/>
      <c r="C235" s="249"/>
      <c r="D235" s="228" t="s">
        <v>153</v>
      </c>
      <c r="E235" s="250" t="s">
        <v>1</v>
      </c>
      <c r="F235" s="251" t="s">
        <v>158</v>
      </c>
      <c r="G235" s="249"/>
      <c r="H235" s="252">
        <v>0.048000000000000001</v>
      </c>
      <c r="I235" s="253"/>
      <c r="J235" s="249"/>
      <c r="K235" s="249"/>
      <c r="L235" s="254"/>
      <c r="M235" s="255"/>
      <c r="N235" s="256"/>
      <c r="O235" s="256"/>
      <c r="P235" s="256"/>
      <c r="Q235" s="256"/>
      <c r="R235" s="256"/>
      <c r="S235" s="256"/>
      <c r="T235" s="257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8" t="s">
        <v>153</v>
      </c>
      <c r="AU235" s="258" t="s">
        <v>142</v>
      </c>
      <c r="AV235" s="15" t="s">
        <v>141</v>
      </c>
      <c r="AW235" s="15" t="s">
        <v>32</v>
      </c>
      <c r="AX235" s="15" t="s">
        <v>83</v>
      </c>
      <c r="AY235" s="258" t="s">
        <v>135</v>
      </c>
    </row>
    <row r="236" s="12" customFormat="1" ht="22.8" customHeight="1">
      <c r="A236" s="12"/>
      <c r="B236" s="196"/>
      <c r="C236" s="197"/>
      <c r="D236" s="198" t="s">
        <v>77</v>
      </c>
      <c r="E236" s="210" t="s">
        <v>148</v>
      </c>
      <c r="F236" s="210" t="s">
        <v>298</v>
      </c>
      <c r="G236" s="197"/>
      <c r="H236" s="197"/>
      <c r="I236" s="200"/>
      <c r="J236" s="211">
        <f>BK236</f>
        <v>0</v>
      </c>
      <c r="K236" s="197"/>
      <c r="L236" s="202"/>
      <c r="M236" s="203"/>
      <c r="N236" s="204"/>
      <c r="O236" s="204"/>
      <c r="P236" s="205">
        <f>SUM(P237:P274)</f>
        <v>0</v>
      </c>
      <c r="Q236" s="204"/>
      <c r="R236" s="205">
        <f>SUM(R237:R274)</f>
        <v>40.654676430000002</v>
      </c>
      <c r="S236" s="204"/>
      <c r="T236" s="206">
        <f>SUM(T237:T274)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7" t="s">
        <v>83</v>
      </c>
      <c r="AT236" s="208" t="s">
        <v>77</v>
      </c>
      <c r="AU236" s="208" t="s">
        <v>83</v>
      </c>
      <c r="AY236" s="207" t="s">
        <v>135</v>
      </c>
      <c r="BK236" s="209">
        <f>SUM(BK237:BK274)</f>
        <v>0</v>
      </c>
    </row>
    <row r="237" s="2" customFormat="1" ht="24.15" customHeight="1">
      <c r="A237" s="38"/>
      <c r="B237" s="39"/>
      <c r="C237" s="212" t="s">
        <v>299</v>
      </c>
      <c r="D237" s="212" t="s">
        <v>137</v>
      </c>
      <c r="E237" s="213" t="s">
        <v>300</v>
      </c>
      <c r="F237" s="214" t="s">
        <v>301</v>
      </c>
      <c r="G237" s="215" t="s">
        <v>140</v>
      </c>
      <c r="H237" s="216">
        <v>77.953000000000003</v>
      </c>
      <c r="I237" s="217"/>
      <c r="J237" s="218">
        <f>ROUND(I237*H237,2)</f>
        <v>0</v>
      </c>
      <c r="K237" s="219"/>
      <c r="L237" s="44"/>
      <c r="M237" s="220" t="s">
        <v>1</v>
      </c>
      <c r="N237" s="221" t="s">
        <v>44</v>
      </c>
      <c r="O237" s="91"/>
      <c r="P237" s="222">
        <f>O237*H237</f>
        <v>0</v>
      </c>
      <c r="Q237" s="222">
        <v>0.30131000000000002</v>
      </c>
      <c r="R237" s="222">
        <f>Q237*H237</f>
        <v>23.488018430000004</v>
      </c>
      <c r="S237" s="222">
        <v>0</v>
      </c>
      <c r="T237" s="223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4" t="s">
        <v>141</v>
      </c>
      <c r="AT237" s="224" t="s">
        <v>137</v>
      </c>
      <c r="AU237" s="224" t="s">
        <v>142</v>
      </c>
      <c r="AY237" s="17" t="s">
        <v>135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7" t="s">
        <v>142</v>
      </c>
      <c r="BK237" s="225">
        <f>ROUND(I237*H237,2)</f>
        <v>0</v>
      </c>
      <c r="BL237" s="17" t="s">
        <v>141</v>
      </c>
      <c r="BM237" s="224" t="s">
        <v>302</v>
      </c>
    </row>
    <row r="238" s="13" customFormat="1">
      <c r="A238" s="13"/>
      <c r="B238" s="226"/>
      <c r="C238" s="227"/>
      <c r="D238" s="228" t="s">
        <v>153</v>
      </c>
      <c r="E238" s="229" t="s">
        <v>1</v>
      </c>
      <c r="F238" s="230" t="s">
        <v>303</v>
      </c>
      <c r="G238" s="227"/>
      <c r="H238" s="229" t="s">
        <v>1</v>
      </c>
      <c r="I238" s="231"/>
      <c r="J238" s="227"/>
      <c r="K238" s="227"/>
      <c r="L238" s="232"/>
      <c r="M238" s="233"/>
      <c r="N238" s="234"/>
      <c r="O238" s="234"/>
      <c r="P238" s="234"/>
      <c r="Q238" s="234"/>
      <c r="R238" s="234"/>
      <c r="S238" s="234"/>
      <c r="T238" s="23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6" t="s">
        <v>153</v>
      </c>
      <c r="AU238" s="236" t="s">
        <v>142</v>
      </c>
      <c r="AV238" s="13" t="s">
        <v>83</v>
      </c>
      <c r="AW238" s="13" t="s">
        <v>32</v>
      </c>
      <c r="AX238" s="13" t="s">
        <v>78</v>
      </c>
      <c r="AY238" s="236" t="s">
        <v>135</v>
      </c>
    </row>
    <row r="239" s="14" customFormat="1">
      <c r="A239" s="14"/>
      <c r="B239" s="237"/>
      <c r="C239" s="238"/>
      <c r="D239" s="228" t="s">
        <v>153</v>
      </c>
      <c r="E239" s="239" t="s">
        <v>1</v>
      </c>
      <c r="F239" s="240" t="s">
        <v>304</v>
      </c>
      <c r="G239" s="238"/>
      <c r="H239" s="241">
        <v>31.004999999999999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7" t="s">
        <v>153</v>
      </c>
      <c r="AU239" s="247" t="s">
        <v>142</v>
      </c>
      <c r="AV239" s="14" t="s">
        <v>142</v>
      </c>
      <c r="AW239" s="14" t="s">
        <v>32</v>
      </c>
      <c r="AX239" s="14" t="s">
        <v>78</v>
      </c>
      <c r="AY239" s="247" t="s">
        <v>135</v>
      </c>
    </row>
    <row r="240" s="13" customFormat="1">
      <c r="A240" s="13"/>
      <c r="B240" s="226"/>
      <c r="C240" s="227"/>
      <c r="D240" s="228" t="s">
        <v>153</v>
      </c>
      <c r="E240" s="229" t="s">
        <v>1</v>
      </c>
      <c r="F240" s="230" t="s">
        <v>305</v>
      </c>
      <c r="G240" s="227"/>
      <c r="H240" s="229" t="s">
        <v>1</v>
      </c>
      <c r="I240" s="231"/>
      <c r="J240" s="227"/>
      <c r="K240" s="227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153</v>
      </c>
      <c r="AU240" s="236" t="s">
        <v>142</v>
      </c>
      <c r="AV240" s="13" t="s">
        <v>83</v>
      </c>
      <c r="AW240" s="13" t="s">
        <v>32</v>
      </c>
      <c r="AX240" s="13" t="s">
        <v>78</v>
      </c>
      <c r="AY240" s="236" t="s">
        <v>135</v>
      </c>
    </row>
    <row r="241" s="14" customFormat="1">
      <c r="A241" s="14"/>
      <c r="B241" s="237"/>
      <c r="C241" s="238"/>
      <c r="D241" s="228" t="s">
        <v>153</v>
      </c>
      <c r="E241" s="239" t="s">
        <v>1</v>
      </c>
      <c r="F241" s="240" t="s">
        <v>306</v>
      </c>
      <c r="G241" s="238"/>
      <c r="H241" s="241">
        <v>46.948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7" t="s">
        <v>153</v>
      </c>
      <c r="AU241" s="247" t="s">
        <v>142</v>
      </c>
      <c r="AV241" s="14" t="s">
        <v>142</v>
      </c>
      <c r="AW241" s="14" t="s">
        <v>32</v>
      </c>
      <c r="AX241" s="14" t="s">
        <v>78</v>
      </c>
      <c r="AY241" s="247" t="s">
        <v>135</v>
      </c>
    </row>
    <row r="242" s="15" customFormat="1">
      <c r="A242" s="15"/>
      <c r="B242" s="248"/>
      <c r="C242" s="249"/>
      <c r="D242" s="228" t="s">
        <v>153</v>
      </c>
      <c r="E242" s="250" t="s">
        <v>1</v>
      </c>
      <c r="F242" s="251" t="s">
        <v>158</v>
      </c>
      <c r="G242" s="249"/>
      <c r="H242" s="252">
        <v>77.953000000000003</v>
      </c>
      <c r="I242" s="253"/>
      <c r="J242" s="249"/>
      <c r="K242" s="249"/>
      <c r="L242" s="254"/>
      <c r="M242" s="255"/>
      <c r="N242" s="256"/>
      <c r="O242" s="256"/>
      <c r="P242" s="256"/>
      <c r="Q242" s="256"/>
      <c r="R242" s="256"/>
      <c r="S242" s="256"/>
      <c r="T242" s="257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8" t="s">
        <v>153</v>
      </c>
      <c r="AU242" s="258" t="s">
        <v>142</v>
      </c>
      <c r="AV242" s="15" t="s">
        <v>141</v>
      </c>
      <c r="AW242" s="15" t="s">
        <v>32</v>
      </c>
      <c r="AX242" s="15" t="s">
        <v>83</v>
      </c>
      <c r="AY242" s="258" t="s">
        <v>135</v>
      </c>
    </row>
    <row r="243" s="2" customFormat="1" ht="33" customHeight="1">
      <c r="A243" s="38"/>
      <c r="B243" s="39"/>
      <c r="C243" s="212" t="s">
        <v>307</v>
      </c>
      <c r="D243" s="212" t="s">
        <v>137</v>
      </c>
      <c r="E243" s="213" t="s">
        <v>308</v>
      </c>
      <c r="F243" s="214" t="s">
        <v>309</v>
      </c>
      <c r="G243" s="215" t="s">
        <v>140</v>
      </c>
      <c r="H243" s="216">
        <v>47.078000000000003</v>
      </c>
      <c r="I243" s="217"/>
      <c r="J243" s="218">
        <f>ROUND(I243*H243,2)</f>
        <v>0</v>
      </c>
      <c r="K243" s="219"/>
      <c r="L243" s="44"/>
      <c r="M243" s="220" t="s">
        <v>1</v>
      </c>
      <c r="N243" s="221" t="s">
        <v>44</v>
      </c>
      <c r="O243" s="91"/>
      <c r="P243" s="222">
        <f>O243*H243</f>
        <v>0</v>
      </c>
      <c r="Q243" s="222">
        <v>0.31672</v>
      </c>
      <c r="R243" s="222">
        <f>Q243*H243</f>
        <v>14.910544160000001</v>
      </c>
      <c r="S243" s="222">
        <v>0</v>
      </c>
      <c r="T243" s="223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4" t="s">
        <v>141</v>
      </c>
      <c r="AT243" s="224" t="s">
        <v>137</v>
      </c>
      <c r="AU243" s="224" t="s">
        <v>142</v>
      </c>
      <c r="AY243" s="17" t="s">
        <v>135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7" t="s">
        <v>142</v>
      </c>
      <c r="BK243" s="225">
        <f>ROUND(I243*H243,2)</f>
        <v>0</v>
      </c>
      <c r="BL243" s="17" t="s">
        <v>141</v>
      </c>
      <c r="BM243" s="224" t="s">
        <v>310</v>
      </c>
    </row>
    <row r="244" s="13" customFormat="1">
      <c r="A244" s="13"/>
      <c r="B244" s="226"/>
      <c r="C244" s="227"/>
      <c r="D244" s="228" t="s">
        <v>153</v>
      </c>
      <c r="E244" s="229" t="s">
        <v>1</v>
      </c>
      <c r="F244" s="230" t="s">
        <v>311</v>
      </c>
      <c r="G244" s="227"/>
      <c r="H244" s="229" t="s">
        <v>1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153</v>
      </c>
      <c r="AU244" s="236" t="s">
        <v>142</v>
      </c>
      <c r="AV244" s="13" t="s">
        <v>83</v>
      </c>
      <c r="AW244" s="13" t="s">
        <v>32</v>
      </c>
      <c r="AX244" s="13" t="s">
        <v>78</v>
      </c>
      <c r="AY244" s="236" t="s">
        <v>135</v>
      </c>
    </row>
    <row r="245" s="14" customFormat="1">
      <c r="A245" s="14"/>
      <c r="B245" s="237"/>
      <c r="C245" s="238"/>
      <c r="D245" s="228" t="s">
        <v>153</v>
      </c>
      <c r="E245" s="239" t="s">
        <v>1</v>
      </c>
      <c r="F245" s="240" t="s">
        <v>312</v>
      </c>
      <c r="G245" s="238"/>
      <c r="H245" s="241">
        <v>14.5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7" t="s">
        <v>153</v>
      </c>
      <c r="AU245" s="247" t="s">
        <v>142</v>
      </c>
      <c r="AV245" s="14" t="s">
        <v>142</v>
      </c>
      <c r="AW245" s="14" t="s">
        <v>32</v>
      </c>
      <c r="AX245" s="14" t="s">
        <v>78</v>
      </c>
      <c r="AY245" s="247" t="s">
        <v>135</v>
      </c>
    </row>
    <row r="246" s="13" customFormat="1">
      <c r="A246" s="13"/>
      <c r="B246" s="226"/>
      <c r="C246" s="227"/>
      <c r="D246" s="228" t="s">
        <v>153</v>
      </c>
      <c r="E246" s="229" t="s">
        <v>1</v>
      </c>
      <c r="F246" s="230" t="s">
        <v>303</v>
      </c>
      <c r="G246" s="227"/>
      <c r="H246" s="229" t="s">
        <v>1</v>
      </c>
      <c r="I246" s="231"/>
      <c r="J246" s="227"/>
      <c r="K246" s="227"/>
      <c r="L246" s="232"/>
      <c r="M246" s="233"/>
      <c r="N246" s="234"/>
      <c r="O246" s="234"/>
      <c r="P246" s="234"/>
      <c r="Q246" s="234"/>
      <c r="R246" s="234"/>
      <c r="S246" s="234"/>
      <c r="T246" s="23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6" t="s">
        <v>153</v>
      </c>
      <c r="AU246" s="236" t="s">
        <v>142</v>
      </c>
      <c r="AV246" s="13" t="s">
        <v>83</v>
      </c>
      <c r="AW246" s="13" t="s">
        <v>32</v>
      </c>
      <c r="AX246" s="13" t="s">
        <v>78</v>
      </c>
      <c r="AY246" s="236" t="s">
        <v>135</v>
      </c>
    </row>
    <row r="247" s="14" customFormat="1">
      <c r="A247" s="14"/>
      <c r="B247" s="237"/>
      <c r="C247" s="238"/>
      <c r="D247" s="228" t="s">
        <v>153</v>
      </c>
      <c r="E247" s="239" t="s">
        <v>1</v>
      </c>
      <c r="F247" s="240" t="s">
        <v>313</v>
      </c>
      <c r="G247" s="238"/>
      <c r="H247" s="241">
        <v>13.238</v>
      </c>
      <c r="I247" s="242"/>
      <c r="J247" s="238"/>
      <c r="K247" s="238"/>
      <c r="L247" s="243"/>
      <c r="M247" s="244"/>
      <c r="N247" s="245"/>
      <c r="O247" s="245"/>
      <c r="P247" s="245"/>
      <c r="Q247" s="245"/>
      <c r="R247" s="245"/>
      <c r="S247" s="245"/>
      <c r="T247" s="24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7" t="s">
        <v>153</v>
      </c>
      <c r="AU247" s="247" t="s">
        <v>142</v>
      </c>
      <c r="AV247" s="14" t="s">
        <v>142</v>
      </c>
      <c r="AW247" s="14" t="s">
        <v>32</v>
      </c>
      <c r="AX247" s="14" t="s">
        <v>78</v>
      </c>
      <c r="AY247" s="247" t="s">
        <v>135</v>
      </c>
    </row>
    <row r="248" s="13" customFormat="1">
      <c r="A248" s="13"/>
      <c r="B248" s="226"/>
      <c r="C248" s="227"/>
      <c r="D248" s="228" t="s">
        <v>153</v>
      </c>
      <c r="E248" s="229" t="s">
        <v>1</v>
      </c>
      <c r="F248" s="230" t="s">
        <v>305</v>
      </c>
      <c r="G248" s="227"/>
      <c r="H248" s="229" t="s">
        <v>1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153</v>
      </c>
      <c r="AU248" s="236" t="s">
        <v>142</v>
      </c>
      <c r="AV248" s="13" t="s">
        <v>83</v>
      </c>
      <c r="AW248" s="13" t="s">
        <v>32</v>
      </c>
      <c r="AX248" s="13" t="s">
        <v>78</v>
      </c>
      <c r="AY248" s="236" t="s">
        <v>135</v>
      </c>
    </row>
    <row r="249" s="14" customFormat="1">
      <c r="A249" s="14"/>
      <c r="B249" s="237"/>
      <c r="C249" s="238"/>
      <c r="D249" s="228" t="s">
        <v>153</v>
      </c>
      <c r="E249" s="239" t="s">
        <v>1</v>
      </c>
      <c r="F249" s="240" t="s">
        <v>314</v>
      </c>
      <c r="G249" s="238"/>
      <c r="H249" s="241">
        <v>19.34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7" t="s">
        <v>153</v>
      </c>
      <c r="AU249" s="247" t="s">
        <v>142</v>
      </c>
      <c r="AV249" s="14" t="s">
        <v>142</v>
      </c>
      <c r="AW249" s="14" t="s">
        <v>32</v>
      </c>
      <c r="AX249" s="14" t="s">
        <v>78</v>
      </c>
      <c r="AY249" s="247" t="s">
        <v>135</v>
      </c>
    </row>
    <row r="250" s="15" customFormat="1">
      <c r="A250" s="15"/>
      <c r="B250" s="248"/>
      <c r="C250" s="249"/>
      <c r="D250" s="228" t="s">
        <v>153</v>
      </c>
      <c r="E250" s="250" t="s">
        <v>1</v>
      </c>
      <c r="F250" s="251" t="s">
        <v>158</v>
      </c>
      <c r="G250" s="249"/>
      <c r="H250" s="252">
        <v>47.078000000000003</v>
      </c>
      <c r="I250" s="253"/>
      <c r="J250" s="249"/>
      <c r="K250" s="249"/>
      <c r="L250" s="254"/>
      <c r="M250" s="255"/>
      <c r="N250" s="256"/>
      <c r="O250" s="256"/>
      <c r="P250" s="256"/>
      <c r="Q250" s="256"/>
      <c r="R250" s="256"/>
      <c r="S250" s="256"/>
      <c r="T250" s="257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8" t="s">
        <v>153</v>
      </c>
      <c r="AU250" s="258" t="s">
        <v>142</v>
      </c>
      <c r="AV250" s="15" t="s">
        <v>141</v>
      </c>
      <c r="AW250" s="15" t="s">
        <v>32</v>
      </c>
      <c r="AX250" s="15" t="s">
        <v>83</v>
      </c>
      <c r="AY250" s="258" t="s">
        <v>135</v>
      </c>
    </row>
    <row r="251" s="2" customFormat="1" ht="33" customHeight="1">
      <c r="A251" s="38"/>
      <c r="B251" s="39"/>
      <c r="C251" s="212" t="s">
        <v>315</v>
      </c>
      <c r="D251" s="212" t="s">
        <v>137</v>
      </c>
      <c r="E251" s="213" t="s">
        <v>316</v>
      </c>
      <c r="F251" s="214" t="s">
        <v>317</v>
      </c>
      <c r="G251" s="215" t="s">
        <v>318</v>
      </c>
      <c r="H251" s="216">
        <v>1</v>
      </c>
      <c r="I251" s="217"/>
      <c r="J251" s="218">
        <f>ROUND(I251*H251,2)</f>
        <v>0</v>
      </c>
      <c r="K251" s="219"/>
      <c r="L251" s="44"/>
      <c r="M251" s="220" t="s">
        <v>1</v>
      </c>
      <c r="N251" s="221" t="s">
        <v>44</v>
      </c>
      <c r="O251" s="91"/>
      <c r="P251" s="222">
        <f>O251*H251</f>
        <v>0</v>
      </c>
      <c r="Q251" s="222">
        <v>0.033279999999999997</v>
      </c>
      <c r="R251" s="222">
        <f>Q251*H251</f>
        <v>0.033279999999999997</v>
      </c>
      <c r="S251" s="222">
        <v>0</v>
      </c>
      <c r="T251" s="223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4" t="s">
        <v>141</v>
      </c>
      <c r="AT251" s="224" t="s">
        <v>137</v>
      </c>
      <c r="AU251" s="224" t="s">
        <v>142</v>
      </c>
      <c r="AY251" s="17" t="s">
        <v>135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7" t="s">
        <v>142</v>
      </c>
      <c r="BK251" s="225">
        <f>ROUND(I251*H251,2)</f>
        <v>0</v>
      </c>
      <c r="BL251" s="17" t="s">
        <v>141</v>
      </c>
      <c r="BM251" s="224" t="s">
        <v>319</v>
      </c>
    </row>
    <row r="252" s="13" customFormat="1">
      <c r="A252" s="13"/>
      <c r="B252" s="226"/>
      <c r="C252" s="227"/>
      <c r="D252" s="228" t="s">
        <v>153</v>
      </c>
      <c r="E252" s="229" t="s">
        <v>1</v>
      </c>
      <c r="F252" s="230" t="s">
        <v>320</v>
      </c>
      <c r="G252" s="227"/>
      <c r="H252" s="229" t="s">
        <v>1</v>
      </c>
      <c r="I252" s="231"/>
      <c r="J252" s="227"/>
      <c r="K252" s="227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153</v>
      </c>
      <c r="AU252" s="236" t="s">
        <v>142</v>
      </c>
      <c r="AV252" s="13" t="s">
        <v>83</v>
      </c>
      <c r="AW252" s="13" t="s">
        <v>32</v>
      </c>
      <c r="AX252" s="13" t="s">
        <v>78</v>
      </c>
      <c r="AY252" s="236" t="s">
        <v>135</v>
      </c>
    </row>
    <row r="253" s="14" customFormat="1">
      <c r="A253" s="14"/>
      <c r="B253" s="237"/>
      <c r="C253" s="238"/>
      <c r="D253" s="228" t="s">
        <v>153</v>
      </c>
      <c r="E253" s="239" t="s">
        <v>1</v>
      </c>
      <c r="F253" s="240" t="s">
        <v>83</v>
      </c>
      <c r="G253" s="238"/>
      <c r="H253" s="241">
        <v>1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153</v>
      </c>
      <c r="AU253" s="247" t="s">
        <v>142</v>
      </c>
      <c r="AV253" s="14" t="s">
        <v>142</v>
      </c>
      <c r="AW253" s="14" t="s">
        <v>32</v>
      </c>
      <c r="AX253" s="14" t="s">
        <v>83</v>
      </c>
      <c r="AY253" s="247" t="s">
        <v>135</v>
      </c>
    </row>
    <row r="254" s="2" customFormat="1" ht="21.75" customHeight="1">
      <c r="A254" s="38"/>
      <c r="B254" s="39"/>
      <c r="C254" s="212" t="s">
        <v>321</v>
      </c>
      <c r="D254" s="212" t="s">
        <v>137</v>
      </c>
      <c r="E254" s="213" t="s">
        <v>322</v>
      </c>
      <c r="F254" s="214" t="s">
        <v>323</v>
      </c>
      <c r="G254" s="215" t="s">
        <v>318</v>
      </c>
      <c r="H254" s="216">
        <v>20</v>
      </c>
      <c r="I254" s="217"/>
      <c r="J254" s="218">
        <f>ROUND(I254*H254,2)</f>
        <v>0</v>
      </c>
      <c r="K254" s="219"/>
      <c r="L254" s="44"/>
      <c r="M254" s="220" t="s">
        <v>1</v>
      </c>
      <c r="N254" s="221" t="s">
        <v>44</v>
      </c>
      <c r="O254" s="91"/>
      <c r="P254" s="222">
        <f>O254*H254</f>
        <v>0</v>
      </c>
      <c r="Q254" s="222">
        <v>0.063549999999999995</v>
      </c>
      <c r="R254" s="222">
        <f>Q254*H254</f>
        <v>1.2709999999999999</v>
      </c>
      <c r="S254" s="222">
        <v>0</v>
      </c>
      <c r="T254" s="223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4" t="s">
        <v>141</v>
      </c>
      <c r="AT254" s="224" t="s">
        <v>137</v>
      </c>
      <c r="AU254" s="224" t="s">
        <v>142</v>
      </c>
      <c r="AY254" s="17" t="s">
        <v>135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7" t="s">
        <v>142</v>
      </c>
      <c r="BK254" s="225">
        <f>ROUND(I254*H254,2)</f>
        <v>0</v>
      </c>
      <c r="BL254" s="17" t="s">
        <v>141</v>
      </c>
      <c r="BM254" s="224" t="s">
        <v>324</v>
      </c>
    </row>
    <row r="255" s="13" customFormat="1">
      <c r="A255" s="13"/>
      <c r="B255" s="226"/>
      <c r="C255" s="227"/>
      <c r="D255" s="228" t="s">
        <v>153</v>
      </c>
      <c r="E255" s="229" t="s">
        <v>1</v>
      </c>
      <c r="F255" s="230" t="s">
        <v>303</v>
      </c>
      <c r="G255" s="227"/>
      <c r="H255" s="229" t="s">
        <v>1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153</v>
      </c>
      <c r="AU255" s="236" t="s">
        <v>142</v>
      </c>
      <c r="AV255" s="13" t="s">
        <v>83</v>
      </c>
      <c r="AW255" s="13" t="s">
        <v>32</v>
      </c>
      <c r="AX255" s="13" t="s">
        <v>78</v>
      </c>
      <c r="AY255" s="236" t="s">
        <v>135</v>
      </c>
    </row>
    <row r="256" s="14" customFormat="1">
      <c r="A256" s="14"/>
      <c r="B256" s="237"/>
      <c r="C256" s="238"/>
      <c r="D256" s="228" t="s">
        <v>153</v>
      </c>
      <c r="E256" s="239" t="s">
        <v>1</v>
      </c>
      <c r="F256" s="240" t="s">
        <v>325</v>
      </c>
      <c r="G256" s="238"/>
      <c r="H256" s="241">
        <v>12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7" t="s">
        <v>153</v>
      </c>
      <c r="AU256" s="247" t="s">
        <v>142</v>
      </c>
      <c r="AV256" s="14" t="s">
        <v>142</v>
      </c>
      <c r="AW256" s="14" t="s">
        <v>32</v>
      </c>
      <c r="AX256" s="14" t="s">
        <v>78</v>
      </c>
      <c r="AY256" s="247" t="s">
        <v>135</v>
      </c>
    </row>
    <row r="257" s="13" customFormat="1">
      <c r="A257" s="13"/>
      <c r="B257" s="226"/>
      <c r="C257" s="227"/>
      <c r="D257" s="228" t="s">
        <v>153</v>
      </c>
      <c r="E257" s="229" t="s">
        <v>1</v>
      </c>
      <c r="F257" s="230" t="s">
        <v>305</v>
      </c>
      <c r="G257" s="227"/>
      <c r="H257" s="229" t="s">
        <v>1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153</v>
      </c>
      <c r="AU257" s="236" t="s">
        <v>142</v>
      </c>
      <c r="AV257" s="13" t="s">
        <v>83</v>
      </c>
      <c r="AW257" s="13" t="s">
        <v>32</v>
      </c>
      <c r="AX257" s="13" t="s">
        <v>78</v>
      </c>
      <c r="AY257" s="236" t="s">
        <v>135</v>
      </c>
    </row>
    <row r="258" s="14" customFormat="1">
      <c r="A258" s="14"/>
      <c r="B258" s="237"/>
      <c r="C258" s="238"/>
      <c r="D258" s="228" t="s">
        <v>153</v>
      </c>
      <c r="E258" s="239" t="s">
        <v>1</v>
      </c>
      <c r="F258" s="240" t="s">
        <v>326</v>
      </c>
      <c r="G258" s="238"/>
      <c r="H258" s="241">
        <v>8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7" t="s">
        <v>153</v>
      </c>
      <c r="AU258" s="247" t="s">
        <v>142</v>
      </c>
      <c r="AV258" s="14" t="s">
        <v>142</v>
      </c>
      <c r="AW258" s="14" t="s">
        <v>32</v>
      </c>
      <c r="AX258" s="14" t="s">
        <v>78</v>
      </c>
      <c r="AY258" s="247" t="s">
        <v>135</v>
      </c>
    </row>
    <row r="259" s="15" customFormat="1">
      <c r="A259" s="15"/>
      <c r="B259" s="248"/>
      <c r="C259" s="249"/>
      <c r="D259" s="228" t="s">
        <v>153</v>
      </c>
      <c r="E259" s="250" t="s">
        <v>1</v>
      </c>
      <c r="F259" s="251" t="s">
        <v>158</v>
      </c>
      <c r="G259" s="249"/>
      <c r="H259" s="252">
        <v>20</v>
      </c>
      <c r="I259" s="253"/>
      <c r="J259" s="249"/>
      <c r="K259" s="249"/>
      <c r="L259" s="254"/>
      <c r="M259" s="255"/>
      <c r="N259" s="256"/>
      <c r="O259" s="256"/>
      <c r="P259" s="256"/>
      <c r="Q259" s="256"/>
      <c r="R259" s="256"/>
      <c r="S259" s="256"/>
      <c r="T259" s="257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8" t="s">
        <v>153</v>
      </c>
      <c r="AU259" s="258" t="s">
        <v>142</v>
      </c>
      <c r="AV259" s="15" t="s">
        <v>141</v>
      </c>
      <c r="AW259" s="15" t="s">
        <v>32</v>
      </c>
      <c r="AX259" s="15" t="s">
        <v>83</v>
      </c>
      <c r="AY259" s="258" t="s">
        <v>135</v>
      </c>
    </row>
    <row r="260" s="2" customFormat="1" ht="24.15" customHeight="1">
      <c r="A260" s="38"/>
      <c r="B260" s="39"/>
      <c r="C260" s="212" t="s">
        <v>327</v>
      </c>
      <c r="D260" s="212" t="s">
        <v>137</v>
      </c>
      <c r="E260" s="213" t="s">
        <v>328</v>
      </c>
      <c r="F260" s="214" t="s">
        <v>329</v>
      </c>
      <c r="G260" s="215" t="s">
        <v>140</v>
      </c>
      <c r="H260" s="216">
        <v>2.0419999999999998</v>
      </c>
      <c r="I260" s="217"/>
      <c r="J260" s="218">
        <f>ROUND(I260*H260,2)</f>
        <v>0</v>
      </c>
      <c r="K260" s="219"/>
      <c r="L260" s="44"/>
      <c r="M260" s="220" t="s">
        <v>1</v>
      </c>
      <c r="N260" s="221" t="s">
        <v>44</v>
      </c>
      <c r="O260" s="91"/>
      <c r="P260" s="222">
        <f>O260*H260</f>
        <v>0</v>
      </c>
      <c r="Q260" s="222">
        <v>0.27128000000000002</v>
      </c>
      <c r="R260" s="222">
        <f>Q260*H260</f>
        <v>0.55395375999999996</v>
      </c>
      <c r="S260" s="222">
        <v>0</v>
      </c>
      <c r="T260" s="223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4" t="s">
        <v>141</v>
      </c>
      <c r="AT260" s="224" t="s">
        <v>137</v>
      </c>
      <c r="AU260" s="224" t="s">
        <v>142</v>
      </c>
      <c r="AY260" s="17" t="s">
        <v>135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7" t="s">
        <v>142</v>
      </c>
      <c r="BK260" s="225">
        <f>ROUND(I260*H260,2)</f>
        <v>0</v>
      </c>
      <c r="BL260" s="17" t="s">
        <v>141</v>
      </c>
      <c r="BM260" s="224" t="s">
        <v>330</v>
      </c>
    </row>
    <row r="261" s="13" customFormat="1">
      <c r="A261" s="13"/>
      <c r="B261" s="226"/>
      <c r="C261" s="227"/>
      <c r="D261" s="228" t="s">
        <v>153</v>
      </c>
      <c r="E261" s="229" t="s">
        <v>1</v>
      </c>
      <c r="F261" s="230" t="s">
        <v>331</v>
      </c>
      <c r="G261" s="227"/>
      <c r="H261" s="229" t="s">
        <v>1</v>
      </c>
      <c r="I261" s="231"/>
      <c r="J261" s="227"/>
      <c r="K261" s="227"/>
      <c r="L261" s="232"/>
      <c r="M261" s="233"/>
      <c r="N261" s="234"/>
      <c r="O261" s="234"/>
      <c r="P261" s="234"/>
      <c r="Q261" s="234"/>
      <c r="R261" s="234"/>
      <c r="S261" s="234"/>
      <c r="T261" s="23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6" t="s">
        <v>153</v>
      </c>
      <c r="AU261" s="236" t="s">
        <v>142</v>
      </c>
      <c r="AV261" s="13" t="s">
        <v>83</v>
      </c>
      <c r="AW261" s="13" t="s">
        <v>32</v>
      </c>
      <c r="AX261" s="13" t="s">
        <v>78</v>
      </c>
      <c r="AY261" s="236" t="s">
        <v>135</v>
      </c>
    </row>
    <row r="262" s="13" customFormat="1">
      <c r="A262" s="13"/>
      <c r="B262" s="226"/>
      <c r="C262" s="227"/>
      <c r="D262" s="228" t="s">
        <v>153</v>
      </c>
      <c r="E262" s="229" t="s">
        <v>1</v>
      </c>
      <c r="F262" s="230" t="s">
        <v>303</v>
      </c>
      <c r="G262" s="227"/>
      <c r="H262" s="229" t="s">
        <v>1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153</v>
      </c>
      <c r="AU262" s="236" t="s">
        <v>142</v>
      </c>
      <c r="AV262" s="13" t="s">
        <v>83</v>
      </c>
      <c r="AW262" s="13" t="s">
        <v>32</v>
      </c>
      <c r="AX262" s="13" t="s">
        <v>78</v>
      </c>
      <c r="AY262" s="236" t="s">
        <v>135</v>
      </c>
    </row>
    <row r="263" s="14" customFormat="1">
      <c r="A263" s="14"/>
      <c r="B263" s="237"/>
      <c r="C263" s="238"/>
      <c r="D263" s="228" t="s">
        <v>153</v>
      </c>
      <c r="E263" s="239" t="s">
        <v>1</v>
      </c>
      <c r="F263" s="240" t="s">
        <v>332</v>
      </c>
      <c r="G263" s="238"/>
      <c r="H263" s="241">
        <v>1.0209999999999999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7" t="s">
        <v>153</v>
      </c>
      <c r="AU263" s="247" t="s">
        <v>142</v>
      </c>
      <c r="AV263" s="14" t="s">
        <v>142</v>
      </c>
      <c r="AW263" s="14" t="s">
        <v>32</v>
      </c>
      <c r="AX263" s="14" t="s">
        <v>78</v>
      </c>
      <c r="AY263" s="247" t="s">
        <v>135</v>
      </c>
    </row>
    <row r="264" s="13" customFormat="1">
      <c r="A264" s="13"/>
      <c r="B264" s="226"/>
      <c r="C264" s="227"/>
      <c r="D264" s="228" t="s">
        <v>153</v>
      </c>
      <c r="E264" s="229" t="s">
        <v>1</v>
      </c>
      <c r="F264" s="230" t="s">
        <v>305</v>
      </c>
      <c r="G264" s="227"/>
      <c r="H264" s="229" t="s">
        <v>1</v>
      </c>
      <c r="I264" s="231"/>
      <c r="J264" s="227"/>
      <c r="K264" s="227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153</v>
      </c>
      <c r="AU264" s="236" t="s">
        <v>142</v>
      </c>
      <c r="AV264" s="13" t="s">
        <v>83</v>
      </c>
      <c r="AW264" s="13" t="s">
        <v>32</v>
      </c>
      <c r="AX264" s="13" t="s">
        <v>78</v>
      </c>
      <c r="AY264" s="236" t="s">
        <v>135</v>
      </c>
    </row>
    <row r="265" s="14" customFormat="1">
      <c r="A265" s="14"/>
      <c r="B265" s="237"/>
      <c r="C265" s="238"/>
      <c r="D265" s="228" t="s">
        <v>153</v>
      </c>
      <c r="E265" s="239" t="s">
        <v>1</v>
      </c>
      <c r="F265" s="240" t="s">
        <v>332</v>
      </c>
      <c r="G265" s="238"/>
      <c r="H265" s="241">
        <v>1.0209999999999999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7" t="s">
        <v>153</v>
      </c>
      <c r="AU265" s="247" t="s">
        <v>142</v>
      </c>
      <c r="AV265" s="14" t="s">
        <v>142</v>
      </c>
      <c r="AW265" s="14" t="s">
        <v>32</v>
      </c>
      <c r="AX265" s="14" t="s">
        <v>78</v>
      </c>
      <c r="AY265" s="247" t="s">
        <v>135</v>
      </c>
    </row>
    <row r="266" s="15" customFormat="1">
      <c r="A266" s="15"/>
      <c r="B266" s="248"/>
      <c r="C266" s="249"/>
      <c r="D266" s="228" t="s">
        <v>153</v>
      </c>
      <c r="E266" s="250" t="s">
        <v>1</v>
      </c>
      <c r="F266" s="251" t="s">
        <v>158</v>
      </c>
      <c r="G266" s="249"/>
      <c r="H266" s="252">
        <v>2.0419999999999998</v>
      </c>
      <c r="I266" s="253"/>
      <c r="J266" s="249"/>
      <c r="K266" s="249"/>
      <c r="L266" s="254"/>
      <c r="M266" s="255"/>
      <c r="N266" s="256"/>
      <c r="O266" s="256"/>
      <c r="P266" s="256"/>
      <c r="Q266" s="256"/>
      <c r="R266" s="256"/>
      <c r="S266" s="256"/>
      <c r="T266" s="257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8" t="s">
        <v>153</v>
      </c>
      <c r="AU266" s="258" t="s">
        <v>142</v>
      </c>
      <c r="AV266" s="15" t="s">
        <v>141</v>
      </c>
      <c r="AW266" s="15" t="s">
        <v>32</v>
      </c>
      <c r="AX266" s="15" t="s">
        <v>83</v>
      </c>
      <c r="AY266" s="258" t="s">
        <v>135</v>
      </c>
    </row>
    <row r="267" s="2" customFormat="1" ht="24.15" customHeight="1">
      <c r="A267" s="38"/>
      <c r="B267" s="39"/>
      <c r="C267" s="212" t="s">
        <v>333</v>
      </c>
      <c r="D267" s="212" t="s">
        <v>137</v>
      </c>
      <c r="E267" s="213" t="s">
        <v>334</v>
      </c>
      <c r="F267" s="214" t="s">
        <v>335</v>
      </c>
      <c r="G267" s="215" t="s">
        <v>140</v>
      </c>
      <c r="H267" s="216">
        <v>4.4889999999999999</v>
      </c>
      <c r="I267" s="217"/>
      <c r="J267" s="218">
        <f>ROUND(I267*H267,2)</f>
        <v>0</v>
      </c>
      <c r="K267" s="219"/>
      <c r="L267" s="44"/>
      <c r="M267" s="220" t="s">
        <v>1</v>
      </c>
      <c r="N267" s="221" t="s">
        <v>44</v>
      </c>
      <c r="O267" s="91"/>
      <c r="P267" s="222">
        <f>O267*H267</f>
        <v>0</v>
      </c>
      <c r="Q267" s="222">
        <v>0.061719999999999997</v>
      </c>
      <c r="R267" s="222">
        <f>Q267*H267</f>
        <v>0.27706107999999996</v>
      </c>
      <c r="S267" s="222">
        <v>0</v>
      </c>
      <c r="T267" s="223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4" t="s">
        <v>141</v>
      </c>
      <c r="AT267" s="224" t="s">
        <v>137</v>
      </c>
      <c r="AU267" s="224" t="s">
        <v>142</v>
      </c>
      <c r="AY267" s="17" t="s">
        <v>135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7" t="s">
        <v>142</v>
      </c>
      <c r="BK267" s="225">
        <f>ROUND(I267*H267,2)</f>
        <v>0</v>
      </c>
      <c r="BL267" s="17" t="s">
        <v>141</v>
      </c>
      <c r="BM267" s="224" t="s">
        <v>336</v>
      </c>
    </row>
    <row r="268" s="13" customFormat="1">
      <c r="A268" s="13"/>
      <c r="B268" s="226"/>
      <c r="C268" s="227"/>
      <c r="D268" s="228" t="s">
        <v>153</v>
      </c>
      <c r="E268" s="229" t="s">
        <v>1</v>
      </c>
      <c r="F268" s="230" t="s">
        <v>320</v>
      </c>
      <c r="G268" s="227"/>
      <c r="H268" s="229" t="s">
        <v>1</v>
      </c>
      <c r="I268" s="231"/>
      <c r="J268" s="227"/>
      <c r="K268" s="227"/>
      <c r="L268" s="232"/>
      <c r="M268" s="233"/>
      <c r="N268" s="234"/>
      <c r="O268" s="234"/>
      <c r="P268" s="234"/>
      <c r="Q268" s="234"/>
      <c r="R268" s="234"/>
      <c r="S268" s="234"/>
      <c r="T268" s="23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6" t="s">
        <v>153</v>
      </c>
      <c r="AU268" s="236" t="s">
        <v>142</v>
      </c>
      <c r="AV268" s="13" t="s">
        <v>83</v>
      </c>
      <c r="AW268" s="13" t="s">
        <v>32</v>
      </c>
      <c r="AX268" s="13" t="s">
        <v>78</v>
      </c>
      <c r="AY268" s="236" t="s">
        <v>135</v>
      </c>
    </row>
    <row r="269" s="14" customFormat="1">
      <c r="A269" s="14"/>
      <c r="B269" s="237"/>
      <c r="C269" s="238"/>
      <c r="D269" s="228" t="s">
        <v>153</v>
      </c>
      <c r="E269" s="239" t="s">
        <v>1</v>
      </c>
      <c r="F269" s="240" t="s">
        <v>337</v>
      </c>
      <c r="G269" s="238"/>
      <c r="H269" s="241">
        <v>4.4889999999999999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7" t="s">
        <v>153</v>
      </c>
      <c r="AU269" s="247" t="s">
        <v>142</v>
      </c>
      <c r="AV269" s="14" t="s">
        <v>142</v>
      </c>
      <c r="AW269" s="14" t="s">
        <v>32</v>
      </c>
      <c r="AX269" s="14" t="s">
        <v>83</v>
      </c>
      <c r="AY269" s="247" t="s">
        <v>135</v>
      </c>
    </row>
    <row r="270" s="2" customFormat="1" ht="24.15" customHeight="1">
      <c r="A270" s="38"/>
      <c r="B270" s="39"/>
      <c r="C270" s="212" t="s">
        <v>338</v>
      </c>
      <c r="D270" s="212" t="s">
        <v>137</v>
      </c>
      <c r="E270" s="213" t="s">
        <v>339</v>
      </c>
      <c r="F270" s="214" t="s">
        <v>340</v>
      </c>
      <c r="G270" s="215" t="s">
        <v>146</v>
      </c>
      <c r="H270" s="216">
        <v>5.8499999999999996</v>
      </c>
      <c r="I270" s="217"/>
      <c r="J270" s="218">
        <f>ROUND(I270*H270,2)</f>
        <v>0</v>
      </c>
      <c r="K270" s="219"/>
      <c r="L270" s="44"/>
      <c r="M270" s="220" t="s">
        <v>1</v>
      </c>
      <c r="N270" s="221" t="s">
        <v>44</v>
      </c>
      <c r="O270" s="91"/>
      <c r="P270" s="222">
        <f>O270*H270</f>
        <v>0</v>
      </c>
      <c r="Q270" s="222">
        <v>0.00013999999999999999</v>
      </c>
      <c r="R270" s="222">
        <f>Q270*H270</f>
        <v>0.00081899999999999985</v>
      </c>
      <c r="S270" s="222">
        <v>0</v>
      </c>
      <c r="T270" s="223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4" t="s">
        <v>141</v>
      </c>
      <c r="AT270" s="224" t="s">
        <v>137</v>
      </c>
      <c r="AU270" s="224" t="s">
        <v>142</v>
      </c>
      <c r="AY270" s="17" t="s">
        <v>135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7" t="s">
        <v>142</v>
      </c>
      <c r="BK270" s="225">
        <f>ROUND(I270*H270,2)</f>
        <v>0</v>
      </c>
      <c r="BL270" s="17" t="s">
        <v>141</v>
      </c>
      <c r="BM270" s="224" t="s">
        <v>341</v>
      </c>
    </row>
    <row r="271" s="13" customFormat="1">
      <c r="A271" s="13"/>
      <c r="B271" s="226"/>
      <c r="C271" s="227"/>
      <c r="D271" s="228" t="s">
        <v>153</v>
      </c>
      <c r="E271" s="229" t="s">
        <v>1</v>
      </c>
      <c r="F271" s="230" t="s">
        <v>320</v>
      </c>
      <c r="G271" s="227"/>
      <c r="H271" s="229" t="s">
        <v>1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6" t="s">
        <v>153</v>
      </c>
      <c r="AU271" s="236" t="s">
        <v>142</v>
      </c>
      <c r="AV271" s="13" t="s">
        <v>83</v>
      </c>
      <c r="AW271" s="13" t="s">
        <v>32</v>
      </c>
      <c r="AX271" s="13" t="s">
        <v>78</v>
      </c>
      <c r="AY271" s="236" t="s">
        <v>135</v>
      </c>
    </row>
    <row r="272" s="14" customFormat="1">
      <c r="A272" s="14"/>
      <c r="B272" s="237"/>
      <c r="C272" s="238"/>
      <c r="D272" s="228" t="s">
        <v>153</v>
      </c>
      <c r="E272" s="239" t="s">
        <v>1</v>
      </c>
      <c r="F272" s="240" t="s">
        <v>342</v>
      </c>
      <c r="G272" s="238"/>
      <c r="H272" s="241">
        <v>5.8499999999999996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7" t="s">
        <v>153</v>
      </c>
      <c r="AU272" s="247" t="s">
        <v>142</v>
      </c>
      <c r="AV272" s="14" t="s">
        <v>142</v>
      </c>
      <c r="AW272" s="14" t="s">
        <v>32</v>
      </c>
      <c r="AX272" s="14" t="s">
        <v>83</v>
      </c>
      <c r="AY272" s="247" t="s">
        <v>135</v>
      </c>
    </row>
    <row r="273" s="2" customFormat="1" ht="24.15" customHeight="1">
      <c r="A273" s="38"/>
      <c r="B273" s="39"/>
      <c r="C273" s="212" t="s">
        <v>343</v>
      </c>
      <c r="D273" s="212" t="s">
        <v>137</v>
      </c>
      <c r="E273" s="213" t="s">
        <v>344</v>
      </c>
      <c r="F273" s="214" t="s">
        <v>345</v>
      </c>
      <c r="G273" s="215" t="s">
        <v>318</v>
      </c>
      <c r="H273" s="216">
        <v>1</v>
      </c>
      <c r="I273" s="217"/>
      <c r="J273" s="218">
        <f>ROUND(I273*H273,2)</f>
        <v>0</v>
      </c>
      <c r="K273" s="219"/>
      <c r="L273" s="44"/>
      <c r="M273" s="220" t="s">
        <v>1</v>
      </c>
      <c r="N273" s="221" t="s">
        <v>44</v>
      </c>
      <c r="O273" s="91"/>
      <c r="P273" s="222">
        <f>O273*H273</f>
        <v>0</v>
      </c>
      <c r="Q273" s="222">
        <v>0</v>
      </c>
      <c r="R273" s="222">
        <f>Q273*H273</f>
        <v>0</v>
      </c>
      <c r="S273" s="222">
        <v>0</v>
      </c>
      <c r="T273" s="223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4" t="s">
        <v>141</v>
      </c>
      <c r="AT273" s="224" t="s">
        <v>137</v>
      </c>
      <c r="AU273" s="224" t="s">
        <v>142</v>
      </c>
      <c r="AY273" s="17" t="s">
        <v>135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7" t="s">
        <v>142</v>
      </c>
      <c r="BK273" s="225">
        <f>ROUND(I273*H273,2)</f>
        <v>0</v>
      </c>
      <c r="BL273" s="17" t="s">
        <v>141</v>
      </c>
      <c r="BM273" s="224" t="s">
        <v>346</v>
      </c>
    </row>
    <row r="274" s="2" customFormat="1" ht="37.8" customHeight="1">
      <c r="A274" s="38"/>
      <c r="B274" s="39"/>
      <c r="C274" s="259" t="s">
        <v>347</v>
      </c>
      <c r="D274" s="259" t="s">
        <v>205</v>
      </c>
      <c r="E274" s="260" t="s">
        <v>348</v>
      </c>
      <c r="F274" s="261" t="s">
        <v>349</v>
      </c>
      <c r="G274" s="262" t="s">
        <v>318</v>
      </c>
      <c r="H274" s="263">
        <v>1</v>
      </c>
      <c r="I274" s="264"/>
      <c r="J274" s="265">
        <f>ROUND(I274*H274,2)</f>
        <v>0</v>
      </c>
      <c r="K274" s="266"/>
      <c r="L274" s="267"/>
      <c r="M274" s="268" t="s">
        <v>1</v>
      </c>
      <c r="N274" s="269" t="s">
        <v>44</v>
      </c>
      <c r="O274" s="91"/>
      <c r="P274" s="222">
        <f>O274*H274</f>
        <v>0</v>
      </c>
      <c r="Q274" s="222">
        <v>0.12</v>
      </c>
      <c r="R274" s="222">
        <f>Q274*H274</f>
        <v>0.12</v>
      </c>
      <c r="S274" s="222">
        <v>0</v>
      </c>
      <c r="T274" s="223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4" t="s">
        <v>184</v>
      </c>
      <c r="AT274" s="224" t="s">
        <v>205</v>
      </c>
      <c r="AU274" s="224" t="s">
        <v>142</v>
      </c>
      <c r="AY274" s="17" t="s">
        <v>135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7" t="s">
        <v>142</v>
      </c>
      <c r="BK274" s="225">
        <f>ROUND(I274*H274,2)</f>
        <v>0</v>
      </c>
      <c r="BL274" s="17" t="s">
        <v>141</v>
      </c>
      <c r="BM274" s="224" t="s">
        <v>350</v>
      </c>
    </row>
    <row r="275" s="12" customFormat="1" ht="22.8" customHeight="1">
      <c r="A275" s="12"/>
      <c r="B275" s="196"/>
      <c r="C275" s="197"/>
      <c r="D275" s="198" t="s">
        <v>77</v>
      </c>
      <c r="E275" s="210" t="s">
        <v>141</v>
      </c>
      <c r="F275" s="210" t="s">
        <v>351</v>
      </c>
      <c r="G275" s="197"/>
      <c r="H275" s="197"/>
      <c r="I275" s="200"/>
      <c r="J275" s="211">
        <f>BK275</f>
        <v>0</v>
      </c>
      <c r="K275" s="197"/>
      <c r="L275" s="202"/>
      <c r="M275" s="203"/>
      <c r="N275" s="204"/>
      <c r="O275" s="204"/>
      <c r="P275" s="205">
        <f>SUM(P276:P314)</f>
        <v>0</v>
      </c>
      <c r="Q275" s="204"/>
      <c r="R275" s="205">
        <f>SUM(R276:R314)</f>
        <v>19.157901670000001</v>
      </c>
      <c r="S275" s="204"/>
      <c r="T275" s="206">
        <f>SUM(T276:T314)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7" t="s">
        <v>83</v>
      </c>
      <c r="AT275" s="208" t="s">
        <v>77</v>
      </c>
      <c r="AU275" s="208" t="s">
        <v>83</v>
      </c>
      <c r="AY275" s="207" t="s">
        <v>135</v>
      </c>
      <c r="BK275" s="209">
        <f>SUM(BK276:BK314)</f>
        <v>0</v>
      </c>
    </row>
    <row r="276" s="2" customFormat="1" ht="37.8" customHeight="1">
      <c r="A276" s="38"/>
      <c r="B276" s="39"/>
      <c r="C276" s="212" t="s">
        <v>352</v>
      </c>
      <c r="D276" s="212" t="s">
        <v>137</v>
      </c>
      <c r="E276" s="213" t="s">
        <v>353</v>
      </c>
      <c r="F276" s="214" t="s">
        <v>354</v>
      </c>
      <c r="G276" s="215" t="s">
        <v>140</v>
      </c>
      <c r="H276" s="216">
        <v>28.07</v>
      </c>
      <c r="I276" s="217"/>
      <c r="J276" s="218">
        <f>ROUND(I276*H276,2)</f>
        <v>0</v>
      </c>
      <c r="K276" s="219"/>
      <c r="L276" s="44"/>
      <c r="M276" s="220" t="s">
        <v>1</v>
      </c>
      <c r="N276" s="221" t="s">
        <v>44</v>
      </c>
      <c r="O276" s="91"/>
      <c r="P276" s="222">
        <f>O276*H276</f>
        <v>0</v>
      </c>
      <c r="Q276" s="222">
        <v>0.38308999999999999</v>
      </c>
      <c r="R276" s="222">
        <f>Q276*H276</f>
        <v>10.753336299999999</v>
      </c>
      <c r="S276" s="222">
        <v>0</v>
      </c>
      <c r="T276" s="223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4" t="s">
        <v>141</v>
      </c>
      <c r="AT276" s="224" t="s">
        <v>137</v>
      </c>
      <c r="AU276" s="224" t="s">
        <v>142</v>
      </c>
      <c r="AY276" s="17" t="s">
        <v>135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7" t="s">
        <v>142</v>
      </c>
      <c r="BK276" s="225">
        <f>ROUND(I276*H276,2)</f>
        <v>0</v>
      </c>
      <c r="BL276" s="17" t="s">
        <v>141</v>
      </c>
      <c r="BM276" s="224" t="s">
        <v>355</v>
      </c>
    </row>
    <row r="277" s="13" customFormat="1">
      <c r="A277" s="13"/>
      <c r="B277" s="226"/>
      <c r="C277" s="227"/>
      <c r="D277" s="228" t="s">
        <v>153</v>
      </c>
      <c r="E277" s="229" t="s">
        <v>1</v>
      </c>
      <c r="F277" s="230" t="s">
        <v>356</v>
      </c>
      <c r="G277" s="227"/>
      <c r="H277" s="229" t="s">
        <v>1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6" t="s">
        <v>153</v>
      </c>
      <c r="AU277" s="236" t="s">
        <v>142</v>
      </c>
      <c r="AV277" s="13" t="s">
        <v>83</v>
      </c>
      <c r="AW277" s="13" t="s">
        <v>32</v>
      </c>
      <c r="AX277" s="13" t="s">
        <v>78</v>
      </c>
      <c r="AY277" s="236" t="s">
        <v>135</v>
      </c>
    </row>
    <row r="278" s="14" customFormat="1">
      <c r="A278" s="14"/>
      <c r="B278" s="237"/>
      <c r="C278" s="238"/>
      <c r="D278" s="228" t="s">
        <v>153</v>
      </c>
      <c r="E278" s="239" t="s">
        <v>1</v>
      </c>
      <c r="F278" s="240" t="s">
        <v>357</v>
      </c>
      <c r="G278" s="238"/>
      <c r="H278" s="241">
        <v>9.7149999999999999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7" t="s">
        <v>153</v>
      </c>
      <c r="AU278" s="247" t="s">
        <v>142</v>
      </c>
      <c r="AV278" s="14" t="s">
        <v>142</v>
      </c>
      <c r="AW278" s="14" t="s">
        <v>32</v>
      </c>
      <c r="AX278" s="14" t="s">
        <v>78</v>
      </c>
      <c r="AY278" s="247" t="s">
        <v>135</v>
      </c>
    </row>
    <row r="279" s="13" customFormat="1">
      <c r="A279" s="13"/>
      <c r="B279" s="226"/>
      <c r="C279" s="227"/>
      <c r="D279" s="228" t="s">
        <v>153</v>
      </c>
      <c r="E279" s="229" t="s">
        <v>1</v>
      </c>
      <c r="F279" s="230" t="s">
        <v>358</v>
      </c>
      <c r="G279" s="227"/>
      <c r="H279" s="229" t="s">
        <v>1</v>
      </c>
      <c r="I279" s="231"/>
      <c r="J279" s="227"/>
      <c r="K279" s="227"/>
      <c r="L279" s="232"/>
      <c r="M279" s="233"/>
      <c r="N279" s="234"/>
      <c r="O279" s="234"/>
      <c r="P279" s="234"/>
      <c r="Q279" s="234"/>
      <c r="R279" s="234"/>
      <c r="S279" s="234"/>
      <c r="T279" s="23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6" t="s">
        <v>153</v>
      </c>
      <c r="AU279" s="236" t="s">
        <v>142</v>
      </c>
      <c r="AV279" s="13" t="s">
        <v>83</v>
      </c>
      <c r="AW279" s="13" t="s">
        <v>32</v>
      </c>
      <c r="AX279" s="13" t="s">
        <v>78</v>
      </c>
      <c r="AY279" s="236" t="s">
        <v>135</v>
      </c>
    </row>
    <row r="280" s="14" customFormat="1">
      <c r="A280" s="14"/>
      <c r="B280" s="237"/>
      <c r="C280" s="238"/>
      <c r="D280" s="228" t="s">
        <v>153</v>
      </c>
      <c r="E280" s="239" t="s">
        <v>1</v>
      </c>
      <c r="F280" s="240" t="s">
        <v>357</v>
      </c>
      <c r="G280" s="238"/>
      <c r="H280" s="241">
        <v>9.7149999999999999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7" t="s">
        <v>153</v>
      </c>
      <c r="AU280" s="247" t="s">
        <v>142</v>
      </c>
      <c r="AV280" s="14" t="s">
        <v>142</v>
      </c>
      <c r="AW280" s="14" t="s">
        <v>32</v>
      </c>
      <c r="AX280" s="14" t="s">
        <v>78</v>
      </c>
      <c r="AY280" s="247" t="s">
        <v>135</v>
      </c>
    </row>
    <row r="281" s="13" customFormat="1">
      <c r="A281" s="13"/>
      <c r="B281" s="226"/>
      <c r="C281" s="227"/>
      <c r="D281" s="228" t="s">
        <v>153</v>
      </c>
      <c r="E281" s="229" t="s">
        <v>1</v>
      </c>
      <c r="F281" s="230" t="s">
        <v>359</v>
      </c>
      <c r="G281" s="227"/>
      <c r="H281" s="229" t="s">
        <v>1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6" t="s">
        <v>153</v>
      </c>
      <c r="AU281" s="236" t="s">
        <v>142</v>
      </c>
      <c r="AV281" s="13" t="s">
        <v>83</v>
      </c>
      <c r="AW281" s="13" t="s">
        <v>32</v>
      </c>
      <c r="AX281" s="13" t="s">
        <v>78</v>
      </c>
      <c r="AY281" s="236" t="s">
        <v>135</v>
      </c>
    </row>
    <row r="282" s="14" customFormat="1">
      <c r="A282" s="14"/>
      <c r="B282" s="237"/>
      <c r="C282" s="238"/>
      <c r="D282" s="228" t="s">
        <v>153</v>
      </c>
      <c r="E282" s="239" t="s">
        <v>1</v>
      </c>
      <c r="F282" s="240" t="s">
        <v>360</v>
      </c>
      <c r="G282" s="238"/>
      <c r="H282" s="241">
        <v>8.6400000000000006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7" t="s">
        <v>153</v>
      </c>
      <c r="AU282" s="247" t="s">
        <v>142</v>
      </c>
      <c r="AV282" s="14" t="s">
        <v>142</v>
      </c>
      <c r="AW282" s="14" t="s">
        <v>32</v>
      </c>
      <c r="AX282" s="14" t="s">
        <v>78</v>
      </c>
      <c r="AY282" s="247" t="s">
        <v>135</v>
      </c>
    </row>
    <row r="283" s="15" customFormat="1">
      <c r="A283" s="15"/>
      <c r="B283" s="248"/>
      <c r="C283" s="249"/>
      <c r="D283" s="228" t="s">
        <v>153</v>
      </c>
      <c r="E283" s="250" t="s">
        <v>1</v>
      </c>
      <c r="F283" s="251" t="s">
        <v>158</v>
      </c>
      <c r="G283" s="249"/>
      <c r="H283" s="252">
        <v>28.07</v>
      </c>
      <c r="I283" s="253"/>
      <c r="J283" s="249"/>
      <c r="K283" s="249"/>
      <c r="L283" s="254"/>
      <c r="M283" s="255"/>
      <c r="N283" s="256"/>
      <c r="O283" s="256"/>
      <c r="P283" s="256"/>
      <c r="Q283" s="256"/>
      <c r="R283" s="256"/>
      <c r="S283" s="256"/>
      <c r="T283" s="257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8" t="s">
        <v>153</v>
      </c>
      <c r="AU283" s="258" t="s">
        <v>142</v>
      </c>
      <c r="AV283" s="15" t="s">
        <v>141</v>
      </c>
      <c r="AW283" s="15" t="s">
        <v>32</v>
      </c>
      <c r="AX283" s="15" t="s">
        <v>83</v>
      </c>
      <c r="AY283" s="258" t="s">
        <v>135</v>
      </c>
    </row>
    <row r="284" s="2" customFormat="1" ht="33" customHeight="1">
      <c r="A284" s="38"/>
      <c r="B284" s="39"/>
      <c r="C284" s="212" t="s">
        <v>361</v>
      </c>
      <c r="D284" s="212" t="s">
        <v>137</v>
      </c>
      <c r="E284" s="213" t="s">
        <v>362</v>
      </c>
      <c r="F284" s="214" t="s">
        <v>363</v>
      </c>
      <c r="G284" s="215" t="s">
        <v>146</v>
      </c>
      <c r="H284" s="216">
        <v>51.200000000000003</v>
      </c>
      <c r="I284" s="217"/>
      <c r="J284" s="218">
        <f>ROUND(I284*H284,2)</f>
        <v>0</v>
      </c>
      <c r="K284" s="219"/>
      <c r="L284" s="44"/>
      <c r="M284" s="220" t="s">
        <v>1</v>
      </c>
      <c r="N284" s="221" t="s">
        <v>44</v>
      </c>
      <c r="O284" s="91"/>
      <c r="P284" s="222">
        <f>O284*H284</f>
        <v>0</v>
      </c>
      <c r="Q284" s="222">
        <v>0.017299999999999999</v>
      </c>
      <c r="R284" s="222">
        <f>Q284*H284</f>
        <v>0.88575999999999999</v>
      </c>
      <c r="S284" s="222">
        <v>0</v>
      </c>
      <c r="T284" s="223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4" t="s">
        <v>141</v>
      </c>
      <c r="AT284" s="224" t="s">
        <v>137</v>
      </c>
      <c r="AU284" s="224" t="s">
        <v>142</v>
      </c>
      <c r="AY284" s="17" t="s">
        <v>135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7" t="s">
        <v>142</v>
      </c>
      <c r="BK284" s="225">
        <f>ROUND(I284*H284,2)</f>
        <v>0</v>
      </c>
      <c r="BL284" s="17" t="s">
        <v>141</v>
      </c>
      <c r="BM284" s="224" t="s">
        <v>364</v>
      </c>
    </row>
    <row r="285" s="13" customFormat="1">
      <c r="A285" s="13"/>
      <c r="B285" s="226"/>
      <c r="C285" s="227"/>
      <c r="D285" s="228" t="s">
        <v>153</v>
      </c>
      <c r="E285" s="229" t="s">
        <v>1</v>
      </c>
      <c r="F285" s="230" t="s">
        <v>303</v>
      </c>
      <c r="G285" s="227"/>
      <c r="H285" s="229" t="s">
        <v>1</v>
      </c>
      <c r="I285" s="231"/>
      <c r="J285" s="227"/>
      <c r="K285" s="227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153</v>
      </c>
      <c r="AU285" s="236" t="s">
        <v>142</v>
      </c>
      <c r="AV285" s="13" t="s">
        <v>83</v>
      </c>
      <c r="AW285" s="13" t="s">
        <v>32</v>
      </c>
      <c r="AX285" s="13" t="s">
        <v>78</v>
      </c>
      <c r="AY285" s="236" t="s">
        <v>135</v>
      </c>
    </row>
    <row r="286" s="14" customFormat="1">
      <c r="A286" s="14"/>
      <c r="B286" s="237"/>
      <c r="C286" s="238"/>
      <c r="D286" s="228" t="s">
        <v>153</v>
      </c>
      <c r="E286" s="239" t="s">
        <v>1</v>
      </c>
      <c r="F286" s="240" t="s">
        <v>365</v>
      </c>
      <c r="G286" s="238"/>
      <c r="H286" s="241">
        <v>15.85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7" t="s">
        <v>153</v>
      </c>
      <c r="AU286" s="247" t="s">
        <v>142</v>
      </c>
      <c r="AV286" s="14" t="s">
        <v>142</v>
      </c>
      <c r="AW286" s="14" t="s">
        <v>32</v>
      </c>
      <c r="AX286" s="14" t="s">
        <v>78</v>
      </c>
      <c r="AY286" s="247" t="s">
        <v>135</v>
      </c>
    </row>
    <row r="287" s="13" customFormat="1">
      <c r="A287" s="13"/>
      <c r="B287" s="226"/>
      <c r="C287" s="227"/>
      <c r="D287" s="228" t="s">
        <v>153</v>
      </c>
      <c r="E287" s="229" t="s">
        <v>1</v>
      </c>
      <c r="F287" s="230" t="s">
        <v>305</v>
      </c>
      <c r="G287" s="227"/>
      <c r="H287" s="229" t="s">
        <v>1</v>
      </c>
      <c r="I287" s="231"/>
      <c r="J287" s="227"/>
      <c r="K287" s="227"/>
      <c r="L287" s="232"/>
      <c r="M287" s="233"/>
      <c r="N287" s="234"/>
      <c r="O287" s="234"/>
      <c r="P287" s="234"/>
      <c r="Q287" s="234"/>
      <c r="R287" s="234"/>
      <c r="S287" s="234"/>
      <c r="T287" s="23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6" t="s">
        <v>153</v>
      </c>
      <c r="AU287" s="236" t="s">
        <v>142</v>
      </c>
      <c r="AV287" s="13" t="s">
        <v>83</v>
      </c>
      <c r="AW287" s="13" t="s">
        <v>32</v>
      </c>
      <c r="AX287" s="13" t="s">
        <v>78</v>
      </c>
      <c r="AY287" s="236" t="s">
        <v>135</v>
      </c>
    </row>
    <row r="288" s="14" customFormat="1">
      <c r="A288" s="14"/>
      <c r="B288" s="237"/>
      <c r="C288" s="238"/>
      <c r="D288" s="228" t="s">
        <v>153</v>
      </c>
      <c r="E288" s="239" t="s">
        <v>1</v>
      </c>
      <c r="F288" s="240" t="s">
        <v>365</v>
      </c>
      <c r="G288" s="238"/>
      <c r="H288" s="241">
        <v>15.85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7" t="s">
        <v>153</v>
      </c>
      <c r="AU288" s="247" t="s">
        <v>142</v>
      </c>
      <c r="AV288" s="14" t="s">
        <v>142</v>
      </c>
      <c r="AW288" s="14" t="s">
        <v>32</v>
      </c>
      <c r="AX288" s="14" t="s">
        <v>78</v>
      </c>
      <c r="AY288" s="247" t="s">
        <v>135</v>
      </c>
    </row>
    <row r="289" s="13" customFormat="1">
      <c r="A289" s="13"/>
      <c r="B289" s="226"/>
      <c r="C289" s="227"/>
      <c r="D289" s="228" t="s">
        <v>153</v>
      </c>
      <c r="E289" s="229" t="s">
        <v>1</v>
      </c>
      <c r="F289" s="230" t="s">
        <v>366</v>
      </c>
      <c r="G289" s="227"/>
      <c r="H289" s="229" t="s">
        <v>1</v>
      </c>
      <c r="I289" s="231"/>
      <c r="J289" s="227"/>
      <c r="K289" s="227"/>
      <c r="L289" s="232"/>
      <c r="M289" s="233"/>
      <c r="N289" s="234"/>
      <c r="O289" s="234"/>
      <c r="P289" s="234"/>
      <c r="Q289" s="234"/>
      <c r="R289" s="234"/>
      <c r="S289" s="234"/>
      <c r="T289" s="23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6" t="s">
        <v>153</v>
      </c>
      <c r="AU289" s="236" t="s">
        <v>142</v>
      </c>
      <c r="AV289" s="13" t="s">
        <v>83</v>
      </c>
      <c r="AW289" s="13" t="s">
        <v>32</v>
      </c>
      <c r="AX289" s="13" t="s">
        <v>78</v>
      </c>
      <c r="AY289" s="236" t="s">
        <v>135</v>
      </c>
    </row>
    <row r="290" s="14" customFormat="1">
      <c r="A290" s="14"/>
      <c r="B290" s="237"/>
      <c r="C290" s="238"/>
      <c r="D290" s="228" t="s">
        <v>153</v>
      </c>
      <c r="E290" s="239" t="s">
        <v>1</v>
      </c>
      <c r="F290" s="240" t="s">
        <v>367</v>
      </c>
      <c r="G290" s="238"/>
      <c r="H290" s="241">
        <v>19.5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7" t="s">
        <v>153</v>
      </c>
      <c r="AU290" s="247" t="s">
        <v>142</v>
      </c>
      <c r="AV290" s="14" t="s">
        <v>142</v>
      </c>
      <c r="AW290" s="14" t="s">
        <v>32</v>
      </c>
      <c r="AX290" s="14" t="s">
        <v>78</v>
      </c>
      <c r="AY290" s="247" t="s">
        <v>135</v>
      </c>
    </row>
    <row r="291" s="15" customFormat="1">
      <c r="A291" s="15"/>
      <c r="B291" s="248"/>
      <c r="C291" s="249"/>
      <c r="D291" s="228" t="s">
        <v>153</v>
      </c>
      <c r="E291" s="250" t="s">
        <v>1</v>
      </c>
      <c r="F291" s="251" t="s">
        <v>158</v>
      </c>
      <c r="G291" s="249"/>
      <c r="H291" s="252">
        <v>51.200000000000003</v>
      </c>
      <c r="I291" s="253"/>
      <c r="J291" s="249"/>
      <c r="K291" s="249"/>
      <c r="L291" s="254"/>
      <c r="M291" s="255"/>
      <c r="N291" s="256"/>
      <c r="O291" s="256"/>
      <c r="P291" s="256"/>
      <c r="Q291" s="256"/>
      <c r="R291" s="256"/>
      <c r="S291" s="256"/>
      <c r="T291" s="257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8" t="s">
        <v>153</v>
      </c>
      <c r="AU291" s="258" t="s">
        <v>142</v>
      </c>
      <c r="AV291" s="15" t="s">
        <v>141</v>
      </c>
      <c r="AW291" s="15" t="s">
        <v>32</v>
      </c>
      <c r="AX291" s="15" t="s">
        <v>83</v>
      </c>
      <c r="AY291" s="258" t="s">
        <v>135</v>
      </c>
    </row>
    <row r="292" s="2" customFormat="1" ht="16.5" customHeight="1">
      <c r="A292" s="38"/>
      <c r="B292" s="39"/>
      <c r="C292" s="212" t="s">
        <v>368</v>
      </c>
      <c r="D292" s="212" t="s">
        <v>137</v>
      </c>
      <c r="E292" s="213" t="s">
        <v>369</v>
      </c>
      <c r="F292" s="214" t="s">
        <v>370</v>
      </c>
      <c r="G292" s="215" t="s">
        <v>151</v>
      </c>
      <c r="H292" s="216">
        <v>2.9129999999999998</v>
      </c>
      <c r="I292" s="217"/>
      <c r="J292" s="218">
        <f>ROUND(I292*H292,2)</f>
        <v>0</v>
      </c>
      <c r="K292" s="219"/>
      <c r="L292" s="44"/>
      <c r="M292" s="220" t="s">
        <v>1</v>
      </c>
      <c r="N292" s="221" t="s">
        <v>44</v>
      </c>
      <c r="O292" s="91"/>
      <c r="P292" s="222">
        <f>O292*H292</f>
        <v>0</v>
      </c>
      <c r="Q292" s="222">
        <v>2.5019800000000001</v>
      </c>
      <c r="R292" s="222">
        <f>Q292*H292</f>
        <v>7.2882677400000002</v>
      </c>
      <c r="S292" s="222">
        <v>0</v>
      </c>
      <c r="T292" s="223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4" t="s">
        <v>141</v>
      </c>
      <c r="AT292" s="224" t="s">
        <v>137</v>
      </c>
      <c r="AU292" s="224" t="s">
        <v>142</v>
      </c>
      <c r="AY292" s="17" t="s">
        <v>135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7" t="s">
        <v>142</v>
      </c>
      <c r="BK292" s="225">
        <f>ROUND(I292*H292,2)</f>
        <v>0</v>
      </c>
      <c r="BL292" s="17" t="s">
        <v>141</v>
      </c>
      <c r="BM292" s="224" t="s">
        <v>371</v>
      </c>
    </row>
    <row r="293" s="13" customFormat="1">
      <c r="A293" s="13"/>
      <c r="B293" s="226"/>
      <c r="C293" s="227"/>
      <c r="D293" s="228" t="s">
        <v>153</v>
      </c>
      <c r="E293" s="229" t="s">
        <v>1</v>
      </c>
      <c r="F293" s="230" t="s">
        <v>303</v>
      </c>
      <c r="G293" s="227"/>
      <c r="H293" s="229" t="s">
        <v>1</v>
      </c>
      <c r="I293" s="231"/>
      <c r="J293" s="227"/>
      <c r="K293" s="227"/>
      <c r="L293" s="232"/>
      <c r="M293" s="233"/>
      <c r="N293" s="234"/>
      <c r="O293" s="234"/>
      <c r="P293" s="234"/>
      <c r="Q293" s="234"/>
      <c r="R293" s="234"/>
      <c r="S293" s="234"/>
      <c r="T293" s="23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6" t="s">
        <v>153</v>
      </c>
      <c r="AU293" s="236" t="s">
        <v>142</v>
      </c>
      <c r="AV293" s="13" t="s">
        <v>83</v>
      </c>
      <c r="AW293" s="13" t="s">
        <v>32</v>
      </c>
      <c r="AX293" s="13" t="s">
        <v>78</v>
      </c>
      <c r="AY293" s="236" t="s">
        <v>135</v>
      </c>
    </row>
    <row r="294" s="14" customFormat="1">
      <c r="A294" s="14"/>
      <c r="B294" s="237"/>
      <c r="C294" s="238"/>
      <c r="D294" s="228" t="s">
        <v>153</v>
      </c>
      <c r="E294" s="239" t="s">
        <v>1</v>
      </c>
      <c r="F294" s="240" t="s">
        <v>372</v>
      </c>
      <c r="G294" s="238"/>
      <c r="H294" s="241">
        <v>1.1160000000000001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7" t="s">
        <v>153</v>
      </c>
      <c r="AU294" s="247" t="s">
        <v>142</v>
      </c>
      <c r="AV294" s="14" t="s">
        <v>142</v>
      </c>
      <c r="AW294" s="14" t="s">
        <v>32</v>
      </c>
      <c r="AX294" s="14" t="s">
        <v>78</v>
      </c>
      <c r="AY294" s="247" t="s">
        <v>135</v>
      </c>
    </row>
    <row r="295" s="13" customFormat="1">
      <c r="A295" s="13"/>
      <c r="B295" s="226"/>
      <c r="C295" s="227"/>
      <c r="D295" s="228" t="s">
        <v>153</v>
      </c>
      <c r="E295" s="229" t="s">
        <v>1</v>
      </c>
      <c r="F295" s="230" t="s">
        <v>305</v>
      </c>
      <c r="G295" s="227"/>
      <c r="H295" s="229" t="s">
        <v>1</v>
      </c>
      <c r="I295" s="231"/>
      <c r="J295" s="227"/>
      <c r="K295" s="227"/>
      <c r="L295" s="232"/>
      <c r="M295" s="233"/>
      <c r="N295" s="234"/>
      <c r="O295" s="234"/>
      <c r="P295" s="234"/>
      <c r="Q295" s="234"/>
      <c r="R295" s="234"/>
      <c r="S295" s="234"/>
      <c r="T295" s="23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6" t="s">
        <v>153</v>
      </c>
      <c r="AU295" s="236" t="s">
        <v>142</v>
      </c>
      <c r="AV295" s="13" t="s">
        <v>83</v>
      </c>
      <c r="AW295" s="13" t="s">
        <v>32</v>
      </c>
      <c r="AX295" s="13" t="s">
        <v>78</v>
      </c>
      <c r="AY295" s="236" t="s">
        <v>135</v>
      </c>
    </row>
    <row r="296" s="14" customFormat="1">
      <c r="A296" s="14"/>
      <c r="B296" s="237"/>
      <c r="C296" s="238"/>
      <c r="D296" s="228" t="s">
        <v>153</v>
      </c>
      <c r="E296" s="239" t="s">
        <v>1</v>
      </c>
      <c r="F296" s="240" t="s">
        <v>372</v>
      </c>
      <c r="G296" s="238"/>
      <c r="H296" s="241">
        <v>1.1160000000000001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7" t="s">
        <v>153</v>
      </c>
      <c r="AU296" s="247" t="s">
        <v>142</v>
      </c>
      <c r="AV296" s="14" t="s">
        <v>142</v>
      </c>
      <c r="AW296" s="14" t="s">
        <v>32</v>
      </c>
      <c r="AX296" s="14" t="s">
        <v>78</v>
      </c>
      <c r="AY296" s="247" t="s">
        <v>135</v>
      </c>
    </row>
    <row r="297" s="13" customFormat="1">
      <c r="A297" s="13"/>
      <c r="B297" s="226"/>
      <c r="C297" s="227"/>
      <c r="D297" s="228" t="s">
        <v>153</v>
      </c>
      <c r="E297" s="229" t="s">
        <v>1</v>
      </c>
      <c r="F297" s="230" t="s">
        <v>373</v>
      </c>
      <c r="G297" s="227"/>
      <c r="H297" s="229" t="s">
        <v>1</v>
      </c>
      <c r="I297" s="231"/>
      <c r="J297" s="227"/>
      <c r="K297" s="227"/>
      <c r="L297" s="232"/>
      <c r="M297" s="233"/>
      <c r="N297" s="234"/>
      <c r="O297" s="234"/>
      <c r="P297" s="234"/>
      <c r="Q297" s="234"/>
      <c r="R297" s="234"/>
      <c r="S297" s="234"/>
      <c r="T297" s="23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6" t="s">
        <v>153</v>
      </c>
      <c r="AU297" s="236" t="s">
        <v>142</v>
      </c>
      <c r="AV297" s="13" t="s">
        <v>83</v>
      </c>
      <c r="AW297" s="13" t="s">
        <v>32</v>
      </c>
      <c r="AX297" s="13" t="s">
        <v>78</v>
      </c>
      <c r="AY297" s="236" t="s">
        <v>135</v>
      </c>
    </row>
    <row r="298" s="14" customFormat="1">
      <c r="A298" s="14"/>
      <c r="B298" s="237"/>
      <c r="C298" s="238"/>
      <c r="D298" s="228" t="s">
        <v>153</v>
      </c>
      <c r="E298" s="239" t="s">
        <v>1</v>
      </c>
      <c r="F298" s="240" t="s">
        <v>374</v>
      </c>
      <c r="G298" s="238"/>
      <c r="H298" s="241">
        <v>0.68100000000000005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7" t="s">
        <v>153</v>
      </c>
      <c r="AU298" s="247" t="s">
        <v>142</v>
      </c>
      <c r="AV298" s="14" t="s">
        <v>142</v>
      </c>
      <c r="AW298" s="14" t="s">
        <v>32</v>
      </c>
      <c r="AX298" s="14" t="s">
        <v>78</v>
      </c>
      <c r="AY298" s="247" t="s">
        <v>135</v>
      </c>
    </row>
    <row r="299" s="15" customFormat="1">
      <c r="A299" s="15"/>
      <c r="B299" s="248"/>
      <c r="C299" s="249"/>
      <c r="D299" s="228" t="s">
        <v>153</v>
      </c>
      <c r="E299" s="250" t="s">
        <v>1</v>
      </c>
      <c r="F299" s="251" t="s">
        <v>158</v>
      </c>
      <c r="G299" s="249"/>
      <c r="H299" s="252">
        <v>2.9130000000000003</v>
      </c>
      <c r="I299" s="253"/>
      <c r="J299" s="249"/>
      <c r="K299" s="249"/>
      <c r="L299" s="254"/>
      <c r="M299" s="255"/>
      <c r="N299" s="256"/>
      <c r="O299" s="256"/>
      <c r="P299" s="256"/>
      <c r="Q299" s="256"/>
      <c r="R299" s="256"/>
      <c r="S299" s="256"/>
      <c r="T299" s="257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8" t="s">
        <v>153</v>
      </c>
      <c r="AU299" s="258" t="s">
        <v>142</v>
      </c>
      <c r="AV299" s="15" t="s">
        <v>141</v>
      </c>
      <c r="AW299" s="15" t="s">
        <v>32</v>
      </c>
      <c r="AX299" s="15" t="s">
        <v>83</v>
      </c>
      <c r="AY299" s="258" t="s">
        <v>135</v>
      </c>
    </row>
    <row r="300" s="2" customFormat="1" ht="16.5" customHeight="1">
      <c r="A300" s="38"/>
      <c r="B300" s="39"/>
      <c r="C300" s="212" t="s">
        <v>375</v>
      </c>
      <c r="D300" s="212" t="s">
        <v>137</v>
      </c>
      <c r="E300" s="213" t="s">
        <v>376</v>
      </c>
      <c r="F300" s="214" t="s">
        <v>377</v>
      </c>
      <c r="G300" s="215" t="s">
        <v>140</v>
      </c>
      <c r="H300" s="216">
        <v>20.638999999999999</v>
      </c>
      <c r="I300" s="217"/>
      <c r="J300" s="218">
        <f>ROUND(I300*H300,2)</f>
        <v>0</v>
      </c>
      <c r="K300" s="219"/>
      <c r="L300" s="44"/>
      <c r="M300" s="220" t="s">
        <v>1</v>
      </c>
      <c r="N300" s="221" t="s">
        <v>44</v>
      </c>
      <c r="O300" s="91"/>
      <c r="P300" s="222">
        <f>O300*H300</f>
        <v>0</v>
      </c>
      <c r="Q300" s="222">
        <v>0.011169999999999999</v>
      </c>
      <c r="R300" s="222">
        <f>Q300*H300</f>
        <v>0.23053762999999999</v>
      </c>
      <c r="S300" s="222">
        <v>0</v>
      </c>
      <c r="T300" s="223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4" t="s">
        <v>141</v>
      </c>
      <c r="AT300" s="224" t="s">
        <v>137</v>
      </c>
      <c r="AU300" s="224" t="s">
        <v>142</v>
      </c>
      <c r="AY300" s="17" t="s">
        <v>135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7" t="s">
        <v>142</v>
      </c>
      <c r="BK300" s="225">
        <f>ROUND(I300*H300,2)</f>
        <v>0</v>
      </c>
      <c r="BL300" s="17" t="s">
        <v>141</v>
      </c>
      <c r="BM300" s="224" t="s">
        <v>378</v>
      </c>
    </row>
    <row r="301" s="13" customFormat="1">
      <c r="A301" s="13"/>
      <c r="B301" s="226"/>
      <c r="C301" s="227"/>
      <c r="D301" s="228" t="s">
        <v>153</v>
      </c>
      <c r="E301" s="229" t="s">
        <v>1</v>
      </c>
      <c r="F301" s="230" t="s">
        <v>303</v>
      </c>
      <c r="G301" s="227"/>
      <c r="H301" s="229" t="s">
        <v>1</v>
      </c>
      <c r="I301" s="231"/>
      <c r="J301" s="227"/>
      <c r="K301" s="227"/>
      <c r="L301" s="232"/>
      <c r="M301" s="233"/>
      <c r="N301" s="234"/>
      <c r="O301" s="234"/>
      <c r="P301" s="234"/>
      <c r="Q301" s="234"/>
      <c r="R301" s="234"/>
      <c r="S301" s="234"/>
      <c r="T301" s="23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6" t="s">
        <v>153</v>
      </c>
      <c r="AU301" s="236" t="s">
        <v>142</v>
      </c>
      <c r="AV301" s="13" t="s">
        <v>83</v>
      </c>
      <c r="AW301" s="13" t="s">
        <v>32</v>
      </c>
      <c r="AX301" s="13" t="s">
        <v>78</v>
      </c>
      <c r="AY301" s="236" t="s">
        <v>135</v>
      </c>
    </row>
    <row r="302" s="14" customFormat="1">
      <c r="A302" s="14"/>
      <c r="B302" s="237"/>
      <c r="C302" s="238"/>
      <c r="D302" s="228" t="s">
        <v>153</v>
      </c>
      <c r="E302" s="239" t="s">
        <v>1</v>
      </c>
      <c r="F302" s="240" t="s">
        <v>379</v>
      </c>
      <c r="G302" s="238"/>
      <c r="H302" s="241">
        <v>8.0380000000000003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7" t="s">
        <v>153</v>
      </c>
      <c r="AU302" s="247" t="s">
        <v>142</v>
      </c>
      <c r="AV302" s="14" t="s">
        <v>142</v>
      </c>
      <c r="AW302" s="14" t="s">
        <v>32</v>
      </c>
      <c r="AX302" s="14" t="s">
        <v>78</v>
      </c>
      <c r="AY302" s="247" t="s">
        <v>135</v>
      </c>
    </row>
    <row r="303" s="13" customFormat="1">
      <c r="A303" s="13"/>
      <c r="B303" s="226"/>
      <c r="C303" s="227"/>
      <c r="D303" s="228" t="s">
        <v>153</v>
      </c>
      <c r="E303" s="229" t="s">
        <v>1</v>
      </c>
      <c r="F303" s="230" t="s">
        <v>305</v>
      </c>
      <c r="G303" s="227"/>
      <c r="H303" s="229" t="s">
        <v>1</v>
      </c>
      <c r="I303" s="231"/>
      <c r="J303" s="227"/>
      <c r="K303" s="227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153</v>
      </c>
      <c r="AU303" s="236" t="s">
        <v>142</v>
      </c>
      <c r="AV303" s="13" t="s">
        <v>83</v>
      </c>
      <c r="AW303" s="13" t="s">
        <v>32</v>
      </c>
      <c r="AX303" s="13" t="s">
        <v>78</v>
      </c>
      <c r="AY303" s="236" t="s">
        <v>135</v>
      </c>
    </row>
    <row r="304" s="14" customFormat="1">
      <c r="A304" s="14"/>
      <c r="B304" s="237"/>
      <c r="C304" s="238"/>
      <c r="D304" s="228" t="s">
        <v>153</v>
      </c>
      <c r="E304" s="239" t="s">
        <v>1</v>
      </c>
      <c r="F304" s="240" t="s">
        <v>379</v>
      </c>
      <c r="G304" s="238"/>
      <c r="H304" s="241">
        <v>8.0380000000000003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7" t="s">
        <v>153</v>
      </c>
      <c r="AU304" s="247" t="s">
        <v>142</v>
      </c>
      <c r="AV304" s="14" t="s">
        <v>142</v>
      </c>
      <c r="AW304" s="14" t="s">
        <v>32</v>
      </c>
      <c r="AX304" s="14" t="s">
        <v>78</v>
      </c>
      <c r="AY304" s="247" t="s">
        <v>135</v>
      </c>
    </row>
    <row r="305" s="13" customFormat="1">
      <c r="A305" s="13"/>
      <c r="B305" s="226"/>
      <c r="C305" s="227"/>
      <c r="D305" s="228" t="s">
        <v>153</v>
      </c>
      <c r="E305" s="229" t="s">
        <v>1</v>
      </c>
      <c r="F305" s="230" t="s">
        <v>373</v>
      </c>
      <c r="G305" s="227"/>
      <c r="H305" s="229" t="s">
        <v>1</v>
      </c>
      <c r="I305" s="231"/>
      <c r="J305" s="227"/>
      <c r="K305" s="227"/>
      <c r="L305" s="232"/>
      <c r="M305" s="233"/>
      <c r="N305" s="234"/>
      <c r="O305" s="234"/>
      <c r="P305" s="234"/>
      <c r="Q305" s="234"/>
      <c r="R305" s="234"/>
      <c r="S305" s="234"/>
      <c r="T305" s="23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6" t="s">
        <v>153</v>
      </c>
      <c r="AU305" s="236" t="s">
        <v>142</v>
      </c>
      <c r="AV305" s="13" t="s">
        <v>83</v>
      </c>
      <c r="AW305" s="13" t="s">
        <v>32</v>
      </c>
      <c r="AX305" s="13" t="s">
        <v>78</v>
      </c>
      <c r="AY305" s="236" t="s">
        <v>135</v>
      </c>
    </row>
    <row r="306" s="14" customFormat="1">
      <c r="A306" s="14"/>
      <c r="B306" s="237"/>
      <c r="C306" s="238"/>
      <c r="D306" s="228" t="s">
        <v>153</v>
      </c>
      <c r="E306" s="239" t="s">
        <v>1</v>
      </c>
      <c r="F306" s="240" t="s">
        <v>380</v>
      </c>
      <c r="G306" s="238"/>
      <c r="H306" s="241">
        <v>4.5629999999999997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7" t="s">
        <v>153</v>
      </c>
      <c r="AU306" s="247" t="s">
        <v>142</v>
      </c>
      <c r="AV306" s="14" t="s">
        <v>142</v>
      </c>
      <c r="AW306" s="14" t="s">
        <v>32</v>
      </c>
      <c r="AX306" s="14" t="s">
        <v>78</v>
      </c>
      <c r="AY306" s="247" t="s">
        <v>135</v>
      </c>
    </row>
    <row r="307" s="15" customFormat="1">
      <c r="A307" s="15"/>
      <c r="B307" s="248"/>
      <c r="C307" s="249"/>
      <c r="D307" s="228" t="s">
        <v>153</v>
      </c>
      <c r="E307" s="250" t="s">
        <v>1</v>
      </c>
      <c r="F307" s="251" t="s">
        <v>158</v>
      </c>
      <c r="G307" s="249"/>
      <c r="H307" s="252">
        <v>20.638999999999999</v>
      </c>
      <c r="I307" s="253"/>
      <c r="J307" s="249"/>
      <c r="K307" s="249"/>
      <c r="L307" s="254"/>
      <c r="M307" s="255"/>
      <c r="N307" s="256"/>
      <c r="O307" s="256"/>
      <c r="P307" s="256"/>
      <c r="Q307" s="256"/>
      <c r="R307" s="256"/>
      <c r="S307" s="256"/>
      <c r="T307" s="257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8" t="s">
        <v>153</v>
      </c>
      <c r="AU307" s="258" t="s">
        <v>142</v>
      </c>
      <c r="AV307" s="15" t="s">
        <v>141</v>
      </c>
      <c r="AW307" s="15" t="s">
        <v>32</v>
      </c>
      <c r="AX307" s="15" t="s">
        <v>83</v>
      </c>
      <c r="AY307" s="258" t="s">
        <v>135</v>
      </c>
    </row>
    <row r="308" s="2" customFormat="1" ht="16.5" customHeight="1">
      <c r="A308" s="38"/>
      <c r="B308" s="39"/>
      <c r="C308" s="212" t="s">
        <v>381</v>
      </c>
      <c r="D308" s="212" t="s">
        <v>137</v>
      </c>
      <c r="E308" s="213" t="s">
        <v>382</v>
      </c>
      <c r="F308" s="214" t="s">
        <v>383</v>
      </c>
      <c r="G308" s="215" t="s">
        <v>140</v>
      </c>
      <c r="H308" s="216">
        <v>20.638999999999999</v>
      </c>
      <c r="I308" s="217"/>
      <c r="J308" s="218">
        <f>ROUND(I308*H308,2)</f>
        <v>0</v>
      </c>
      <c r="K308" s="219"/>
      <c r="L308" s="44"/>
      <c r="M308" s="220" t="s">
        <v>1</v>
      </c>
      <c r="N308" s="221" t="s">
        <v>44</v>
      </c>
      <c r="O308" s="91"/>
      <c r="P308" s="222">
        <f>O308*H308</f>
        <v>0</v>
      </c>
      <c r="Q308" s="222">
        <v>0</v>
      </c>
      <c r="R308" s="222">
        <f>Q308*H308</f>
        <v>0</v>
      </c>
      <c r="S308" s="222">
        <v>0</v>
      </c>
      <c r="T308" s="223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4" t="s">
        <v>141</v>
      </c>
      <c r="AT308" s="224" t="s">
        <v>137</v>
      </c>
      <c r="AU308" s="224" t="s">
        <v>142</v>
      </c>
      <c r="AY308" s="17" t="s">
        <v>135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7" t="s">
        <v>142</v>
      </c>
      <c r="BK308" s="225">
        <f>ROUND(I308*H308,2)</f>
        <v>0</v>
      </c>
      <c r="BL308" s="17" t="s">
        <v>141</v>
      </c>
      <c r="BM308" s="224" t="s">
        <v>384</v>
      </c>
    </row>
    <row r="309" s="2" customFormat="1" ht="24.15" customHeight="1">
      <c r="A309" s="38"/>
      <c r="B309" s="39"/>
      <c r="C309" s="212" t="s">
        <v>385</v>
      </c>
      <c r="D309" s="212" t="s">
        <v>137</v>
      </c>
      <c r="E309" s="213" t="s">
        <v>386</v>
      </c>
      <c r="F309" s="214" t="s">
        <v>387</v>
      </c>
      <c r="G309" s="215" t="s">
        <v>151</v>
      </c>
      <c r="H309" s="216">
        <v>0.35699999999999998</v>
      </c>
      <c r="I309" s="217"/>
      <c r="J309" s="218">
        <f>ROUND(I309*H309,2)</f>
        <v>0</v>
      </c>
      <c r="K309" s="219"/>
      <c r="L309" s="44"/>
      <c r="M309" s="220" t="s">
        <v>1</v>
      </c>
      <c r="N309" s="221" t="s">
        <v>44</v>
      </c>
      <c r="O309" s="91"/>
      <c r="P309" s="222">
        <f>O309*H309</f>
        <v>0</v>
      </c>
      <c r="Q309" s="222">
        <v>0</v>
      </c>
      <c r="R309" s="222">
        <f>Q309*H309</f>
        <v>0</v>
      </c>
      <c r="S309" s="222">
        <v>0</v>
      </c>
      <c r="T309" s="223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4" t="s">
        <v>141</v>
      </c>
      <c r="AT309" s="224" t="s">
        <v>137</v>
      </c>
      <c r="AU309" s="224" t="s">
        <v>142</v>
      </c>
      <c r="AY309" s="17" t="s">
        <v>135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7" t="s">
        <v>142</v>
      </c>
      <c r="BK309" s="225">
        <f>ROUND(I309*H309,2)</f>
        <v>0</v>
      </c>
      <c r="BL309" s="17" t="s">
        <v>141</v>
      </c>
      <c r="BM309" s="224" t="s">
        <v>388</v>
      </c>
    </row>
    <row r="310" s="13" customFormat="1">
      <c r="A310" s="13"/>
      <c r="B310" s="226"/>
      <c r="C310" s="227"/>
      <c r="D310" s="228" t="s">
        <v>153</v>
      </c>
      <c r="E310" s="229" t="s">
        <v>1</v>
      </c>
      <c r="F310" s="230" t="s">
        <v>171</v>
      </c>
      <c r="G310" s="227"/>
      <c r="H310" s="229" t="s">
        <v>1</v>
      </c>
      <c r="I310" s="231"/>
      <c r="J310" s="227"/>
      <c r="K310" s="227"/>
      <c r="L310" s="232"/>
      <c r="M310" s="233"/>
      <c r="N310" s="234"/>
      <c r="O310" s="234"/>
      <c r="P310" s="234"/>
      <c r="Q310" s="234"/>
      <c r="R310" s="234"/>
      <c r="S310" s="234"/>
      <c r="T310" s="23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6" t="s">
        <v>153</v>
      </c>
      <c r="AU310" s="236" t="s">
        <v>142</v>
      </c>
      <c r="AV310" s="13" t="s">
        <v>83</v>
      </c>
      <c r="AW310" s="13" t="s">
        <v>32</v>
      </c>
      <c r="AX310" s="13" t="s">
        <v>78</v>
      </c>
      <c r="AY310" s="236" t="s">
        <v>135</v>
      </c>
    </row>
    <row r="311" s="14" customFormat="1">
      <c r="A311" s="14"/>
      <c r="B311" s="237"/>
      <c r="C311" s="238"/>
      <c r="D311" s="228" t="s">
        <v>153</v>
      </c>
      <c r="E311" s="239" t="s">
        <v>1</v>
      </c>
      <c r="F311" s="240" t="s">
        <v>389</v>
      </c>
      <c r="G311" s="238"/>
      <c r="H311" s="241">
        <v>0.35699999999999998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7" t="s">
        <v>153</v>
      </c>
      <c r="AU311" s="247" t="s">
        <v>142</v>
      </c>
      <c r="AV311" s="14" t="s">
        <v>142</v>
      </c>
      <c r="AW311" s="14" t="s">
        <v>32</v>
      </c>
      <c r="AX311" s="14" t="s">
        <v>83</v>
      </c>
      <c r="AY311" s="247" t="s">
        <v>135</v>
      </c>
    </row>
    <row r="312" s="2" customFormat="1" ht="33" customHeight="1">
      <c r="A312" s="38"/>
      <c r="B312" s="39"/>
      <c r="C312" s="212" t="s">
        <v>390</v>
      </c>
      <c r="D312" s="212" t="s">
        <v>137</v>
      </c>
      <c r="E312" s="213" t="s">
        <v>391</v>
      </c>
      <c r="F312" s="214" t="s">
        <v>392</v>
      </c>
      <c r="G312" s="215" t="s">
        <v>151</v>
      </c>
      <c r="H312" s="216">
        <v>0.33800000000000002</v>
      </c>
      <c r="I312" s="217"/>
      <c r="J312" s="218">
        <f>ROUND(I312*H312,2)</f>
        <v>0</v>
      </c>
      <c r="K312" s="219"/>
      <c r="L312" s="44"/>
      <c r="M312" s="220" t="s">
        <v>1</v>
      </c>
      <c r="N312" s="221" t="s">
        <v>44</v>
      </c>
      <c r="O312" s="91"/>
      <c r="P312" s="222">
        <f>O312*H312</f>
        <v>0</v>
      </c>
      <c r="Q312" s="222">
        <v>0</v>
      </c>
      <c r="R312" s="222">
        <f>Q312*H312</f>
        <v>0</v>
      </c>
      <c r="S312" s="222">
        <v>0</v>
      </c>
      <c r="T312" s="223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4" t="s">
        <v>141</v>
      </c>
      <c r="AT312" s="224" t="s">
        <v>137</v>
      </c>
      <c r="AU312" s="224" t="s">
        <v>142</v>
      </c>
      <c r="AY312" s="17" t="s">
        <v>135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7" t="s">
        <v>142</v>
      </c>
      <c r="BK312" s="225">
        <f>ROUND(I312*H312,2)</f>
        <v>0</v>
      </c>
      <c r="BL312" s="17" t="s">
        <v>141</v>
      </c>
      <c r="BM312" s="224" t="s">
        <v>393</v>
      </c>
    </row>
    <row r="313" s="13" customFormat="1">
      <c r="A313" s="13"/>
      <c r="B313" s="226"/>
      <c r="C313" s="227"/>
      <c r="D313" s="228" t="s">
        <v>153</v>
      </c>
      <c r="E313" s="229" t="s">
        <v>1</v>
      </c>
      <c r="F313" s="230" t="s">
        <v>394</v>
      </c>
      <c r="G313" s="227"/>
      <c r="H313" s="229" t="s">
        <v>1</v>
      </c>
      <c r="I313" s="231"/>
      <c r="J313" s="227"/>
      <c r="K313" s="227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153</v>
      </c>
      <c r="AU313" s="236" t="s">
        <v>142</v>
      </c>
      <c r="AV313" s="13" t="s">
        <v>83</v>
      </c>
      <c r="AW313" s="13" t="s">
        <v>32</v>
      </c>
      <c r="AX313" s="13" t="s">
        <v>78</v>
      </c>
      <c r="AY313" s="236" t="s">
        <v>135</v>
      </c>
    </row>
    <row r="314" s="14" customFormat="1">
      <c r="A314" s="14"/>
      <c r="B314" s="237"/>
      <c r="C314" s="238"/>
      <c r="D314" s="228" t="s">
        <v>153</v>
      </c>
      <c r="E314" s="239" t="s">
        <v>1</v>
      </c>
      <c r="F314" s="240" t="s">
        <v>395</v>
      </c>
      <c r="G314" s="238"/>
      <c r="H314" s="241">
        <v>0.33800000000000002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7" t="s">
        <v>153</v>
      </c>
      <c r="AU314" s="247" t="s">
        <v>142</v>
      </c>
      <c r="AV314" s="14" t="s">
        <v>142</v>
      </c>
      <c r="AW314" s="14" t="s">
        <v>32</v>
      </c>
      <c r="AX314" s="14" t="s">
        <v>83</v>
      </c>
      <c r="AY314" s="247" t="s">
        <v>135</v>
      </c>
    </row>
    <row r="315" s="12" customFormat="1" ht="22.8" customHeight="1">
      <c r="A315" s="12"/>
      <c r="B315" s="196"/>
      <c r="C315" s="197"/>
      <c r="D315" s="198" t="s">
        <v>77</v>
      </c>
      <c r="E315" s="210" t="s">
        <v>165</v>
      </c>
      <c r="F315" s="210" t="s">
        <v>396</v>
      </c>
      <c r="G315" s="197"/>
      <c r="H315" s="197"/>
      <c r="I315" s="200"/>
      <c r="J315" s="211">
        <f>BK315</f>
        <v>0</v>
      </c>
      <c r="K315" s="197"/>
      <c r="L315" s="202"/>
      <c r="M315" s="203"/>
      <c r="N315" s="204"/>
      <c r="O315" s="204"/>
      <c r="P315" s="205">
        <f>SUM(P316:P337)</f>
        <v>0</v>
      </c>
      <c r="Q315" s="204"/>
      <c r="R315" s="205">
        <f>SUM(R316:R337)</f>
        <v>14.525129999999999</v>
      </c>
      <c r="S315" s="204"/>
      <c r="T315" s="206">
        <f>SUM(T316:T337)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7" t="s">
        <v>83</v>
      </c>
      <c r="AT315" s="208" t="s">
        <v>77</v>
      </c>
      <c r="AU315" s="208" t="s">
        <v>83</v>
      </c>
      <c r="AY315" s="207" t="s">
        <v>135</v>
      </c>
      <c r="BK315" s="209">
        <f>SUM(BK316:BK337)</f>
        <v>0</v>
      </c>
    </row>
    <row r="316" s="2" customFormat="1" ht="24.15" customHeight="1">
      <c r="A316" s="38"/>
      <c r="B316" s="39"/>
      <c r="C316" s="212" t="s">
        <v>397</v>
      </c>
      <c r="D316" s="212" t="s">
        <v>137</v>
      </c>
      <c r="E316" s="213" t="s">
        <v>398</v>
      </c>
      <c r="F316" s="214" t="s">
        <v>399</v>
      </c>
      <c r="G316" s="215" t="s">
        <v>140</v>
      </c>
      <c r="H316" s="216">
        <v>47.5</v>
      </c>
      <c r="I316" s="217"/>
      <c r="J316" s="218">
        <f>ROUND(I316*H316,2)</f>
        <v>0</v>
      </c>
      <c r="K316" s="219"/>
      <c r="L316" s="44"/>
      <c r="M316" s="220" t="s">
        <v>1</v>
      </c>
      <c r="N316" s="221" t="s">
        <v>44</v>
      </c>
      <c r="O316" s="91"/>
      <c r="P316" s="222">
        <f>O316*H316</f>
        <v>0</v>
      </c>
      <c r="Q316" s="222">
        <v>0</v>
      </c>
      <c r="R316" s="222">
        <f>Q316*H316</f>
        <v>0</v>
      </c>
      <c r="S316" s="222">
        <v>0</v>
      </c>
      <c r="T316" s="223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4" t="s">
        <v>141</v>
      </c>
      <c r="AT316" s="224" t="s">
        <v>137</v>
      </c>
      <c r="AU316" s="224" t="s">
        <v>142</v>
      </c>
      <c r="AY316" s="17" t="s">
        <v>135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7" t="s">
        <v>142</v>
      </c>
      <c r="BK316" s="225">
        <f>ROUND(I316*H316,2)</f>
        <v>0</v>
      </c>
      <c r="BL316" s="17" t="s">
        <v>141</v>
      </c>
      <c r="BM316" s="224" t="s">
        <v>400</v>
      </c>
    </row>
    <row r="317" s="13" customFormat="1">
      <c r="A317" s="13"/>
      <c r="B317" s="226"/>
      <c r="C317" s="227"/>
      <c r="D317" s="228" t="s">
        <v>153</v>
      </c>
      <c r="E317" s="229" t="s">
        <v>1</v>
      </c>
      <c r="F317" s="230" t="s">
        <v>236</v>
      </c>
      <c r="G317" s="227"/>
      <c r="H317" s="229" t="s">
        <v>1</v>
      </c>
      <c r="I317" s="231"/>
      <c r="J317" s="227"/>
      <c r="K317" s="227"/>
      <c r="L317" s="232"/>
      <c r="M317" s="233"/>
      <c r="N317" s="234"/>
      <c r="O317" s="234"/>
      <c r="P317" s="234"/>
      <c r="Q317" s="234"/>
      <c r="R317" s="234"/>
      <c r="S317" s="234"/>
      <c r="T317" s="23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6" t="s">
        <v>153</v>
      </c>
      <c r="AU317" s="236" t="s">
        <v>142</v>
      </c>
      <c r="AV317" s="13" t="s">
        <v>83</v>
      </c>
      <c r="AW317" s="13" t="s">
        <v>32</v>
      </c>
      <c r="AX317" s="13" t="s">
        <v>78</v>
      </c>
      <c r="AY317" s="236" t="s">
        <v>135</v>
      </c>
    </row>
    <row r="318" s="14" customFormat="1">
      <c r="A318" s="14"/>
      <c r="B318" s="237"/>
      <c r="C318" s="238"/>
      <c r="D318" s="228" t="s">
        <v>153</v>
      </c>
      <c r="E318" s="239" t="s">
        <v>1</v>
      </c>
      <c r="F318" s="240" t="s">
        <v>237</v>
      </c>
      <c r="G318" s="238"/>
      <c r="H318" s="241">
        <v>47.5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7" t="s">
        <v>153</v>
      </c>
      <c r="AU318" s="247" t="s">
        <v>142</v>
      </c>
      <c r="AV318" s="14" t="s">
        <v>142</v>
      </c>
      <c r="AW318" s="14" t="s">
        <v>32</v>
      </c>
      <c r="AX318" s="14" t="s">
        <v>83</v>
      </c>
      <c r="AY318" s="247" t="s">
        <v>135</v>
      </c>
    </row>
    <row r="319" s="2" customFormat="1" ht="21.75" customHeight="1">
      <c r="A319" s="38"/>
      <c r="B319" s="39"/>
      <c r="C319" s="212" t="s">
        <v>401</v>
      </c>
      <c r="D319" s="212" t="s">
        <v>137</v>
      </c>
      <c r="E319" s="213" t="s">
        <v>402</v>
      </c>
      <c r="F319" s="214" t="s">
        <v>403</v>
      </c>
      <c r="G319" s="215" t="s">
        <v>140</v>
      </c>
      <c r="H319" s="216">
        <v>4.4000000000000004</v>
      </c>
      <c r="I319" s="217"/>
      <c r="J319" s="218">
        <f>ROUND(I319*H319,2)</f>
        <v>0</v>
      </c>
      <c r="K319" s="219"/>
      <c r="L319" s="44"/>
      <c r="M319" s="220" t="s">
        <v>1</v>
      </c>
      <c r="N319" s="221" t="s">
        <v>44</v>
      </c>
      <c r="O319" s="91"/>
      <c r="P319" s="222">
        <f>O319*H319</f>
        <v>0</v>
      </c>
      <c r="Q319" s="222">
        <v>0</v>
      </c>
      <c r="R319" s="222">
        <f>Q319*H319</f>
        <v>0</v>
      </c>
      <c r="S319" s="222">
        <v>0</v>
      </c>
      <c r="T319" s="223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4" t="s">
        <v>141</v>
      </c>
      <c r="AT319" s="224" t="s">
        <v>137</v>
      </c>
      <c r="AU319" s="224" t="s">
        <v>142</v>
      </c>
      <c r="AY319" s="17" t="s">
        <v>135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7" t="s">
        <v>142</v>
      </c>
      <c r="BK319" s="225">
        <f>ROUND(I319*H319,2)</f>
        <v>0</v>
      </c>
      <c r="BL319" s="17" t="s">
        <v>141</v>
      </c>
      <c r="BM319" s="224" t="s">
        <v>404</v>
      </c>
    </row>
    <row r="320" s="13" customFormat="1">
      <c r="A320" s="13"/>
      <c r="B320" s="226"/>
      <c r="C320" s="227"/>
      <c r="D320" s="228" t="s">
        <v>153</v>
      </c>
      <c r="E320" s="229" t="s">
        <v>1</v>
      </c>
      <c r="F320" s="230" t="s">
        <v>405</v>
      </c>
      <c r="G320" s="227"/>
      <c r="H320" s="229" t="s">
        <v>1</v>
      </c>
      <c r="I320" s="231"/>
      <c r="J320" s="227"/>
      <c r="K320" s="227"/>
      <c r="L320" s="232"/>
      <c r="M320" s="233"/>
      <c r="N320" s="234"/>
      <c r="O320" s="234"/>
      <c r="P320" s="234"/>
      <c r="Q320" s="234"/>
      <c r="R320" s="234"/>
      <c r="S320" s="234"/>
      <c r="T320" s="23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6" t="s">
        <v>153</v>
      </c>
      <c r="AU320" s="236" t="s">
        <v>142</v>
      </c>
      <c r="AV320" s="13" t="s">
        <v>83</v>
      </c>
      <c r="AW320" s="13" t="s">
        <v>32</v>
      </c>
      <c r="AX320" s="13" t="s">
        <v>78</v>
      </c>
      <c r="AY320" s="236" t="s">
        <v>135</v>
      </c>
    </row>
    <row r="321" s="14" customFormat="1">
      <c r="A321" s="14"/>
      <c r="B321" s="237"/>
      <c r="C321" s="238"/>
      <c r="D321" s="228" t="s">
        <v>153</v>
      </c>
      <c r="E321" s="239" t="s">
        <v>1</v>
      </c>
      <c r="F321" s="240" t="s">
        <v>406</v>
      </c>
      <c r="G321" s="238"/>
      <c r="H321" s="241">
        <v>4.4000000000000004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7" t="s">
        <v>153</v>
      </c>
      <c r="AU321" s="247" t="s">
        <v>142</v>
      </c>
      <c r="AV321" s="14" t="s">
        <v>142</v>
      </c>
      <c r="AW321" s="14" t="s">
        <v>32</v>
      </c>
      <c r="AX321" s="14" t="s">
        <v>83</v>
      </c>
      <c r="AY321" s="247" t="s">
        <v>135</v>
      </c>
    </row>
    <row r="322" s="2" customFormat="1" ht="21.75" customHeight="1">
      <c r="A322" s="38"/>
      <c r="B322" s="39"/>
      <c r="C322" s="212" t="s">
        <v>407</v>
      </c>
      <c r="D322" s="212" t="s">
        <v>137</v>
      </c>
      <c r="E322" s="213" t="s">
        <v>408</v>
      </c>
      <c r="F322" s="214" t="s">
        <v>409</v>
      </c>
      <c r="G322" s="215" t="s">
        <v>140</v>
      </c>
      <c r="H322" s="216">
        <v>47.5</v>
      </c>
      <c r="I322" s="217"/>
      <c r="J322" s="218">
        <f>ROUND(I322*H322,2)</f>
        <v>0</v>
      </c>
      <c r="K322" s="219"/>
      <c r="L322" s="44"/>
      <c r="M322" s="220" t="s">
        <v>1</v>
      </c>
      <c r="N322" s="221" t="s">
        <v>44</v>
      </c>
      <c r="O322" s="91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3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4" t="s">
        <v>141</v>
      </c>
      <c r="AT322" s="224" t="s">
        <v>137</v>
      </c>
      <c r="AU322" s="224" t="s">
        <v>142</v>
      </c>
      <c r="AY322" s="17" t="s">
        <v>135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7" t="s">
        <v>142</v>
      </c>
      <c r="BK322" s="225">
        <f>ROUND(I322*H322,2)</f>
        <v>0</v>
      </c>
      <c r="BL322" s="17" t="s">
        <v>141</v>
      </c>
      <c r="BM322" s="224" t="s">
        <v>410</v>
      </c>
    </row>
    <row r="323" s="13" customFormat="1">
      <c r="A323" s="13"/>
      <c r="B323" s="226"/>
      <c r="C323" s="227"/>
      <c r="D323" s="228" t="s">
        <v>153</v>
      </c>
      <c r="E323" s="229" t="s">
        <v>1</v>
      </c>
      <c r="F323" s="230" t="s">
        <v>236</v>
      </c>
      <c r="G323" s="227"/>
      <c r="H323" s="229" t="s">
        <v>1</v>
      </c>
      <c r="I323" s="231"/>
      <c r="J323" s="227"/>
      <c r="K323" s="227"/>
      <c r="L323" s="232"/>
      <c r="M323" s="233"/>
      <c r="N323" s="234"/>
      <c r="O323" s="234"/>
      <c r="P323" s="234"/>
      <c r="Q323" s="234"/>
      <c r="R323" s="234"/>
      <c r="S323" s="234"/>
      <c r="T323" s="23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6" t="s">
        <v>153</v>
      </c>
      <c r="AU323" s="236" t="s">
        <v>142</v>
      </c>
      <c r="AV323" s="13" t="s">
        <v>83</v>
      </c>
      <c r="AW323" s="13" t="s">
        <v>32</v>
      </c>
      <c r="AX323" s="13" t="s">
        <v>78</v>
      </c>
      <c r="AY323" s="236" t="s">
        <v>135</v>
      </c>
    </row>
    <row r="324" s="14" customFormat="1">
      <c r="A324" s="14"/>
      <c r="B324" s="237"/>
      <c r="C324" s="238"/>
      <c r="D324" s="228" t="s">
        <v>153</v>
      </c>
      <c r="E324" s="239" t="s">
        <v>1</v>
      </c>
      <c r="F324" s="240" t="s">
        <v>237</v>
      </c>
      <c r="G324" s="238"/>
      <c r="H324" s="241">
        <v>47.5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7" t="s">
        <v>153</v>
      </c>
      <c r="AU324" s="247" t="s">
        <v>142</v>
      </c>
      <c r="AV324" s="14" t="s">
        <v>142</v>
      </c>
      <c r="AW324" s="14" t="s">
        <v>32</v>
      </c>
      <c r="AX324" s="14" t="s">
        <v>83</v>
      </c>
      <c r="AY324" s="247" t="s">
        <v>135</v>
      </c>
    </row>
    <row r="325" s="2" customFormat="1" ht="37.8" customHeight="1">
      <c r="A325" s="38"/>
      <c r="B325" s="39"/>
      <c r="C325" s="212" t="s">
        <v>411</v>
      </c>
      <c r="D325" s="212" t="s">
        <v>137</v>
      </c>
      <c r="E325" s="213" t="s">
        <v>412</v>
      </c>
      <c r="F325" s="214" t="s">
        <v>413</v>
      </c>
      <c r="G325" s="215" t="s">
        <v>140</v>
      </c>
      <c r="H325" s="216">
        <v>20.399999999999999</v>
      </c>
      <c r="I325" s="217"/>
      <c r="J325" s="218">
        <f>ROUND(I325*H325,2)</f>
        <v>0</v>
      </c>
      <c r="K325" s="219"/>
      <c r="L325" s="44"/>
      <c r="M325" s="220" t="s">
        <v>1</v>
      </c>
      <c r="N325" s="221" t="s">
        <v>44</v>
      </c>
      <c r="O325" s="91"/>
      <c r="P325" s="222">
        <f>O325*H325</f>
        <v>0</v>
      </c>
      <c r="Q325" s="222">
        <v>0.098479999999999998</v>
      </c>
      <c r="R325" s="222">
        <f>Q325*H325</f>
        <v>2.0089919999999997</v>
      </c>
      <c r="S325" s="222">
        <v>0</v>
      </c>
      <c r="T325" s="223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4" t="s">
        <v>141</v>
      </c>
      <c r="AT325" s="224" t="s">
        <v>137</v>
      </c>
      <c r="AU325" s="224" t="s">
        <v>142</v>
      </c>
      <c r="AY325" s="17" t="s">
        <v>135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7" t="s">
        <v>142</v>
      </c>
      <c r="BK325" s="225">
        <f>ROUND(I325*H325,2)</f>
        <v>0</v>
      </c>
      <c r="BL325" s="17" t="s">
        <v>141</v>
      </c>
      <c r="BM325" s="224" t="s">
        <v>414</v>
      </c>
    </row>
    <row r="326" s="13" customFormat="1">
      <c r="A326" s="13"/>
      <c r="B326" s="226"/>
      <c r="C326" s="227"/>
      <c r="D326" s="228" t="s">
        <v>153</v>
      </c>
      <c r="E326" s="229" t="s">
        <v>1</v>
      </c>
      <c r="F326" s="230" t="s">
        <v>415</v>
      </c>
      <c r="G326" s="227"/>
      <c r="H326" s="229" t="s">
        <v>1</v>
      </c>
      <c r="I326" s="231"/>
      <c r="J326" s="227"/>
      <c r="K326" s="227"/>
      <c r="L326" s="232"/>
      <c r="M326" s="233"/>
      <c r="N326" s="234"/>
      <c r="O326" s="234"/>
      <c r="P326" s="234"/>
      <c r="Q326" s="234"/>
      <c r="R326" s="234"/>
      <c r="S326" s="234"/>
      <c r="T326" s="23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6" t="s">
        <v>153</v>
      </c>
      <c r="AU326" s="236" t="s">
        <v>142</v>
      </c>
      <c r="AV326" s="13" t="s">
        <v>83</v>
      </c>
      <c r="AW326" s="13" t="s">
        <v>32</v>
      </c>
      <c r="AX326" s="13" t="s">
        <v>78</v>
      </c>
      <c r="AY326" s="236" t="s">
        <v>135</v>
      </c>
    </row>
    <row r="327" s="14" customFormat="1">
      <c r="A327" s="14"/>
      <c r="B327" s="237"/>
      <c r="C327" s="238"/>
      <c r="D327" s="228" t="s">
        <v>153</v>
      </c>
      <c r="E327" s="239" t="s">
        <v>1</v>
      </c>
      <c r="F327" s="240" t="s">
        <v>416</v>
      </c>
      <c r="G327" s="238"/>
      <c r="H327" s="241">
        <v>20.399999999999999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7" t="s">
        <v>153</v>
      </c>
      <c r="AU327" s="247" t="s">
        <v>142</v>
      </c>
      <c r="AV327" s="14" t="s">
        <v>142</v>
      </c>
      <c r="AW327" s="14" t="s">
        <v>32</v>
      </c>
      <c r="AX327" s="14" t="s">
        <v>83</v>
      </c>
      <c r="AY327" s="247" t="s">
        <v>135</v>
      </c>
    </row>
    <row r="328" s="2" customFormat="1" ht="24.15" customHeight="1">
      <c r="A328" s="38"/>
      <c r="B328" s="39"/>
      <c r="C328" s="212" t="s">
        <v>417</v>
      </c>
      <c r="D328" s="212" t="s">
        <v>137</v>
      </c>
      <c r="E328" s="213" t="s">
        <v>418</v>
      </c>
      <c r="F328" s="214" t="s">
        <v>419</v>
      </c>
      <c r="G328" s="215" t="s">
        <v>140</v>
      </c>
      <c r="H328" s="216">
        <v>67.900000000000006</v>
      </c>
      <c r="I328" s="217"/>
      <c r="J328" s="218">
        <f>ROUND(I328*H328,2)</f>
        <v>0</v>
      </c>
      <c r="K328" s="219"/>
      <c r="L328" s="44"/>
      <c r="M328" s="220" t="s">
        <v>1</v>
      </c>
      <c r="N328" s="221" t="s">
        <v>44</v>
      </c>
      <c r="O328" s="91"/>
      <c r="P328" s="222">
        <f>O328*H328</f>
        <v>0</v>
      </c>
      <c r="Q328" s="222">
        <v>0.089219999999999994</v>
      </c>
      <c r="R328" s="222">
        <f>Q328*H328</f>
        <v>6.0580379999999998</v>
      </c>
      <c r="S328" s="222">
        <v>0</v>
      </c>
      <c r="T328" s="223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4" t="s">
        <v>141</v>
      </c>
      <c r="AT328" s="224" t="s">
        <v>137</v>
      </c>
      <c r="AU328" s="224" t="s">
        <v>142</v>
      </c>
      <c r="AY328" s="17" t="s">
        <v>135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7" t="s">
        <v>142</v>
      </c>
      <c r="BK328" s="225">
        <f>ROUND(I328*H328,2)</f>
        <v>0</v>
      </c>
      <c r="BL328" s="17" t="s">
        <v>141</v>
      </c>
      <c r="BM328" s="224" t="s">
        <v>420</v>
      </c>
    </row>
    <row r="329" s="13" customFormat="1">
      <c r="A329" s="13"/>
      <c r="B329" s="226"/>
      <c r="C329" s="227"/>
      <c r="D329" s="228" t="s">
        <v>153</v>
      </c>
      <c r="E329" s="229" t="s">
        <v>1</v>
      </c>
      <c r="F329" s="230" t="s">
        <v>421</v>
      </c>
      <c r="G329" s="227"/>
      <c r="H329" s="229" t="s">
        <v>1</v>
      </c>
      <c r="I329" s="231"/>
      <c r="J329" s="227"/>
      <c r="K329" s="227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153</v>
      </c>
      <c r="AU329" s="236" t="s">
        <v>142</v>
      </c>
      <c r="AV329" s="13" t="s">
        <v>83</v>
      </c>
      <c r="AW329" s="13" t="s">
        <v>32</v>
      </c>
      <c r="AX329" s="13" t="s">
        <v>78</v>
      </c>
      <c r="AY329" s="236" t="s">
        <v>135</v>
      </c>
    </row>
    <row r="330" s="14" customFormat="1">
      <c r="A330" s="14"/>
      <c r="B330" s="237"/>
      <c r="C330" s="238"/>
      <c r="D330" s="228" t="s">
        <v>153</v>
      </c>
      <c r="E330" s="239" t="s">
        <v>1</v>
      </c>
      <c r="F330" s="240" t="s">
        <v>237</v>
      </c>
      <c r="G330" s="238"/>
      <c r="H330" s="241">
        <v>47.5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7" t="s">
        <v>153</v>
      </c>
      <c r="AU330" s="247" t="s">
        <v>142</v>
      </c>
      <c r="AV330" s="14" t="s">
        <v>142</v>
      </c>
      <c r="AW330" s="14" t="s">
        <v>32</v>
      </c>
      <c r="AX330" s="14" t="s">
        <v>78</v>
      </c>
      <c r="AY330" s="247" t="s">
        <v>135</v>
      </c>
    </row>
    <row r="331" s="13" customFormat="1">
      <c r="A331" s="13"/>
      <c r="B331" s="226"/>
      <c r="C331" s="227"/>
      <c r="D331" s="228" t="s">
        <v>153</v>
      </c>
      <c r="E331" s="229" t="s">
        <v>1</v>
      </c>
      <c r="F331" s="230" t="s">
        <v>415</v>
      </c>
      <c r="G331" s="227"/>
      <c r="H331" s="229" t="s">
        <v>1</v>
      </c>
      <c r="I331" s="231"/>
      <c r="J331" s="227"/>
      <c r="K331" s="227"/>
      <c r="L331" s="232"/>
      <c r="M331" s="233"/>
      <c r="N331" s="234"/>
      <c r="O331" s="234"/>
      <c r="P331" s="234"/>
      <c r="Q331" s="234"/>
      <c r="R331" s="234"/>
      <c r="S331" s="234"/>
      <c r="T331" s="23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6" t="s">
        <v>153</v>
      </c>
      <c r="AU331" s="236" t="s">
        <v>142</v>
      </c>
      <c r="AV331" s="13" t="s">
        <v>83</v>
      </c>
      <c r="AW331" s="13" t="s">
        <v>32</v>
      </c>
      <c r="AX331" s="13" t="s">
        <v>78</v>
      </c>
      <c r="AY331" s="236" t="s">
        <v>135</v>
      </c>
    </row>
    <row r="332" s="14" customFormat="1">
      <c r="A332" s="14"/>
      <c r="B332" s="237"/>
      <c r="C332" s="238"/>
      <c r="D332" s="228" t="s">
        <v>153</v>
      </c>
      <c r="E332" s="239" t="s">
        <v>1</v>
      </c>
      <c r="F332" s="240" t="s">
        <v>416</v>
      </c>
      <c r="G332" s="238"/>
      <c r="H332" s="241">
        <v>20.399999999999999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7" t="s">
        <v>153</v>
      </c>
      <c r="AU332" s="247" t="s">
        <v>142</v>
      </c>
      <c r="AV332" s="14" t="s">
        <v>142</v>
      </c>
      <c r="AW332" s="14" t="s">
        <v>32</v>
      </c>
      <c r="AX332" s="14" t="s">
        <v>78</v>
      </c>
      <c r="AY332" s="247" t="s">
        <v>135</v>
      </c>
    </row>
    <row r="333" s="15" customFormat="1">
      <c r="A333" s="15"/>
      <c r="B333" s="248"/>
      <c r="C333" s="249"/>
      <c r="D333" s="228" t="s">
        <v>153</v>
      </c>
      <c r="E333" s="250" t="s">
        <v>1</v>
      </c>
      <c r="F333" s="251" t="s">
        <v>158</v>
      </c>
      <c r="G333" s="249"/>
      <c r="H333" s="252">
        <v>67.900000000000006</v>
      </c>
      <c r="I333" s="253"/>
      <c r="J333" s="249"/>
      <c r="K333" s="249"/>
      <c r="L333" s="254"/>
      <c r="M333" s="255"/>
      <c r="N333" s="256"/>
      <c r="O333" s="256"/>
      <c r="P333" s="256"/>
      <c r="Q333" s="256"/>
      <c r="R333" s="256"/>
      <c r="S333" s="256"/>
      <c r="T333" s="257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8" t="s">
        <v>153</v>
      </c>
      <c r="AU333" s="258" t="s">
        <v>142</v>
      </c>
      <c r="AV333" s="15" t="s">
        <v>141</v>
      </c>
      <c r="AW333" s="15" t="s">
        <v>32</v>
      </c>
      <c r="AX333" s="15" t="s">
        <v>83</v>
      </c>
      <c r="AY333" s="258" t="s">
        <v>135</v>
      </c>
    </row>
    <row r="334" s="2" customFormat="1" ht="24.15" customHeight="1">
      <c r="A334" s="38"/>
      <c r="B334" s="39"/>
      <c r="C334" s="259" t="s">
        <v>422</v>
      </c>
      <c r="D334" s="259" t="s">
        <v>205</v>
      </c>
      <c r="E334" s="260" t="s">
        <v>423</v>
      </c>
      <c r="F334" s="261" t="s">
        <v>424</v>
      </c>
      <c r="G334" s="262" t="s">
        <v>140</v>
      </c>
      <c r="H334" s="263">
        <v>48.924999999999997</v>
      </c>
      <c r="I334" s="264"/>
      <c r="J334" s="265">
        <f>ROUND(I334*H334,2)</f>
        <v>0</v>
      </c>
      <c r="K334" s="266"/>
      <c r="L334" s="267"/>
      <c r="M334" s="268" t="s">
        <v>1</v>
      </c>
      <c r="N334" s="269" t="s">
        <v>44</v>
      </c>
      <c r="O334" s="91"/>
      <c r="P334" s="222">
        <f>O334*H334</f>
        <v>0</v>
      </c>
      <c r="Q334" s="222">
        <v>0.13200000000000001</v>
      </c>
      <c r="R334" s="222">
        <f>Q334*H334</f>
        <v>6.4581</v>
      </c>
      <c r="S334" s="222">
        <v>0</v>
      </c>
      <c r="T334" s="223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4" t="s">
        <v>184</v>
      </c>
      <c r="AT334" s="224" t="s">
        <v>205</v>
      </c>
      <c r="AU334" s="224" t="s">
        <v>142</v>
      </c>
      <c r="AY334" s="17" t="s">
        <v>135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7" t="s">
        <v>142</v>
      </c>
      <c r="BK334" s="225">
        <f>ROUND(I334*H334,2)</f>
        <v>0</v>
      </c>
      <c r="BL334" s="17" t="s">
        <v>141</v>
      </c>
      <c r="BM334" s="224" t="s">
        <v>425</v>
      </c>
    </row>
    <row r="335" s="13" customFormat="1">
      <c r="A335" s="13"/>
      <c r="B335" s="226"/>
      <c r="C335" s="227"/>
      <c r="D335" s="228" t="s">
        <v>153</v>
      </c>
      <c r="E335" s="229" t="s">
        <v>1</v>
      </c>
      <c r="F335" s="230" t="s">
        <v>421</v>
      </c>
      <c r="G335" s="227"/>
      <c r="H335" s="229" t="s">
        <v>1</v>
      </c>
      <c r="I335" s="231"/>
      <c r="J335" s="227"/>
      <c r="K335" s="227"/>
      <c r="L335" s="232"/>
      <c r="M335" s="233"/>
      <c r="N335" s="234"/>
      <c r="O335" s="234"/>
      <c r="P335" s="234"/>
      <c r="Q335" s="234"/>
      <c r="R335" s="234"/>
      <c r="S335" s="234"/>
      <c r="T335" s="23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6" t="s">
        <v>153</v>
      </c>
      <c r="AU335" s="236" t="s">
        <v>142</v>
      </c>
      <c r="AV335" s="13" t="s">
        <v>83</v>
      </c>
      <c r="AW335" s="13" t="s">
        <v>32</v>
      </c>
      <c r="AX335" s="13" t="s">
        <v>78</v>
      </c>
      <c r="AY335" s="236" t="s">
        <v>135</v>
      </c>
    </row>
    <row r="336" s="14" customFormat="1">
      <c r="A336" s="14"/>
      <c r="B336" s="237"/>
      <c r="C336" s="238"/>
      <c r="D336" s="228" t="s">
        <v>153</v>
      </c>
      <c r="E336" s="239" t="s">
        <v>1</v>
      </c>
      <c r="F336" s="240" t="s">
        <v>237</v>
      </c>
      <c r="G336" s="238"/>
      <c r="H336" s="241">
        <v>47.5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7" t="s">
        <v>153</v>
      </c>
      <c r="AU336" s="247" t="s">
        <v>142</v>
      </c>
      <c r="AV336" s="14" t="s">
        <v>142</v>
      </c>
      <c r="AW336" s="14" t="s">
        <v>32</v>
      </c>
      <c r="AX336" s="14" t="s">
        <v>83</v>
      </c>
      <c r="AY336" s="247" t="s">
        <v>135</v>
      </c>
    </row>
    <row r="337" s="14" customFormat="1">
      <c r="A337" s="14"/>
      <c r="B337" s="237"/>
      <c r="C337" s="238"/>
      <c r="D337" s="228" t="s">
        <v>153</v>
      </c>
      <c r="E337" s="238"/>
      <c r="F337" s="240" t="s">
        <v>426</v>
      </c>
      <c r="G337" s="238"/>
      <c r="H337" s="241">
        <v>48.924999999999997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7" t="s">
        <v>153</v>
      </c>
      <c r="AU337" s="247" t="s">
        <v>142</v>
      </c>
      <c r="AV337" s="14" t="s">
        <v>142</v>
      </c>
      <c r="AW337" s="14" t="s">
        <v>4</v>
      </c>
      <c r="AX337" s="14" t="s">
        <v>83</v>
      </c>
      <c r="AY337" s="247" t="s">
        <v>135</v>
      </c>
    </row>
    <row r="338" s="12" customFormat="1" ht="22.8" customHeight="1">
      <c r="A338" s="12"/>
      <c r="B338" s="196"/>
      <c r="C338" s="197"/>
      <c r="D338" s="198" t="s">
        <v>77</v>
      </c>
      <c r="E338" s="210" t="s">
        <v>173</v>
      </c>
      <c r="F338" s="210" t="s">
        <v>427</v>
      </c>
      <c r="G338" s="197"/>
      <c r="H338" s="197"/>
      <c r="I338" s="200"/>
      <c r="J338" s="211">
        <f>BK338</f>
        <v>0</v>
      </c>
      <c r="K338" s="197"/>
      <c r="L338" s="202"/>
      <c r="M338" s="203"/>
      <c r="N338" s="204"/>
      <c r="O338" s="204"/>
      <c r="P338" s="205">
        <f>SUM(P339:P451)</f>
        <v>0</v>
      </c>
      <c r="Q338" s="204"/>
      <c r="R338" s="205">
        <f>SUM(R339:R451)</f>
        <v>12.05138797</v>
      </c>
      <c r="S338" s="204"/>
      <c r="T338" s="206">
        <f>SUM(T339:T451)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7" t="s">
        <v>83</v>
      </c>
      <c r="AT338" s="208" t="s">
        <v>77</v>
      </c>
      <c r="AU338" s="208" t="s">
        <v>83</v>
      </c>
      <c r="AY338" s="207" t="s">
        <v>135</v>
      </c>
      <c r="BK338" s="209">
        <f>SUM(BK339:BK451)</f>
        <v>0</v>
      </c>
    </row>
    <row r="339" s="2" customFormat="1" ht="24.15" customHeight="1">
      <c r="A339" s="38"/>
      <c r="B339" s="39"/>
      <c r="C339" s="212" t="s">
        <v>428</v>
      </c>
      <c r="D339" s="212" t="s">
        <v>137</v>
      </c>
      <c r="E339" s="213" t="s">
        <v>429</v>
      </c>
      <c r="F339" s="214" t="s">
        <v>430</v>
      </c>
      <c r="G339" s="215" t="s">
        <v>140</v>
      </c>
      <c r="H339" s="216">
        <v>22.898</v>
      </c>
      <c r="I339" s="217"/>
      <c r="J339" s="218">
        <f>ROUND(I339*H339,2)</f>
        <v>0</v>
      </c>
      <c r="K339" s="219"/>
      <c r="L339" s="44"/>
      <c r="M339" s="220" t="s">
        <v>1</v>
      </c>
      <c r="N339" s="221" t="s">
        <v>44</v>
      </c>
      <c r="O339" s="91"/>
      <c r="P339" s="222">
        <f>O339*H339</f>
        <v>0</v>
      </c>
      <c r="Q339" s="222">
        <v>0.00025999999999999998</v>
      </c>
      <c r="R339" s="222">
        <f>Q339*H339</f>
        <v>0.0059534799999999997</v>
      </c>
      <c r="S339" s="222">
        <v>0</v>
      </c>
      <c r="T339" s="223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4" t="s">
        <v>141</v>
      </c>
      <c r="AT339" s="224" t="s">
        <v>137</v>
      </c>
      <c r="AU339" s="224" t="s">
        <v>142</v>
      </c>
      <c r="AY339" s="17" t="s">
        <v>135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7" t="s">
        <v>142</v>
      </c>
      <c r="BK339" s="225">
        <f>ROUND(I339*H339,2)</f>
        <v>0</v>
      </c>
      <c r="BL339" s="17" t="s">
        <v>141</v>
      </c>
      <c r="BM339" s="224" t="s">
        <v>431</v>
      </c>
    </row>
    <row r="340" s="13" customFormat="1">
      <c r="A340" s="13"/>
      <c r="B340" s="226"/>
      <c r="C340" s="227"/>
      <c r="D340" s="228" t="s">
        <v>153</v>
      </c>
      <c r="E340" s="229" t="s">
        <v>1</v>
      </c>
      <c r="F340" s="230" t="s">
        <v>432</v>
      </c>
      <c r="G340" s="227"/>
      <c r="H340" s="229" t="s">
        <v>1</v>
      </c>
      <c r="I340" s="231"/>
      <c r="J340" s="227"/>
      <c r="K340" s="227"/>
      <c r="L340" s="232"/>
      <c r="M340" s="233"/>
      <c r="N340" s="234"/>
      <c r="O340" s="234"/>
      <c r="P340" s="234"/>
      <c r="Q340" s="234"/>
      <c r="R340" s="234"/>
      <c r="S340" s="234"/>
      <c r="T340" s="23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6" t="s">
        <v>153</v>
      </c>
      <c r="AU340" s="236" t="s">
        <v>142</v>
      </c>
      <c r="AV340" s="13" t="s">
        <v>83</v>
      </c>
      <c r="AW340" s="13" t="s">
        <v>32</v>
      </c>
      <c r="AX340" s="13" t="s">
        <v>78</v>
      </c>
      <c r="AY340" s="236" t="s">
        <v>135</v>
      </c>
    </row>
    <row r="341" s="14" customFormat="1">
      <c r="A341" s="14"/>
      <c r="B341" s="237"/>
      <c r="C341" s="238"/>
      <c r="D341" s="228" t="s">
        <v>153</v>
      </c>
      <c r="E341" s="239" t="s">
        <v>1</v>
      </c>
      <c r="F341" s="240" t="s">
        <v>433</v>
      </c>
      <c r="G341" s="238"/>
      <c r="H341" s="241">
        <v>8.0999999999999996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7" t="s">
        <v>153</v>
      </c>
      <c r="AU341" s="247" t="s">
        <v>142</v>
      </c>
      <c r="AV341" s="14" t="s">
        <v>142</v>
      </c>
      <c r="AW341" s="14" t="s">
        <v>32</v>
      </c>
      <c r="AX341" s="14" t="s">
        <v>78</v>
      </c>
      <c r="AY341" s="247" t="s">
        <v>135</v>
      </c>
    </row>
    <row r="342" s="13" customFormat="1">
      <c r="A342" s="13"/>
      <c r="B342" s="226"/>
      <c r="C342" s="227"/>
      <c r="D342" s="228" t="s">
        <v>153</v>
      </c>
      <c r="E342" s="229" t="s">
        <v>1</v>
      </c>
      <c r="F342" s="230" t="s">
        <v>434</v>
      </c>
      <c r="G342" s="227"/>
      <c r="H342" s="229" t="s">
        <v>1</v>
      </c>
      <c r="I342" s="231"/>
      <c r="J342" s="227"/>
      <c r="K342" s="227"/>
      <c r="L342" s="232"/>
      <c r="M342" s="233"/>
      <c r="N342" s="234"/>
      <c r="O342" s="234"/>
      <c r="P342" s="234"/>
      <c r="Q342" s="234"/>
      <c r="R342" s="234"/>
      <c r="S342" s="234"/>
      <c r="T342" s="23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6" t="s">
        <v>153</v>
      </c>
      <c r="AU342" s="236" t="s">
        <v>142</v>
      </c>
      <c r="AV342" s="13" t="s">
        <v>83</v>
      </c>
      <c r="AW342" s="13" t="s">
        <v>32</v>
      </c>
      <c r="AX342" s="13" t="s">
        <v>78</v>
      </c>
      <c r="AY342" s="236" t="s">
        <v>135</v>
      </c>
    </row>
    <row r="343" s="14" customFormat="1">
      <c r="A343" s="14"/>
      <c r="B343" s="237"/>
      <c r="C343" s="238"/>
      <c r="D343" s="228" t="s">
        <v>153</v>
      </c>
      <c r="E343" s="239" t="s">
        <v>1</v>
      </c>
      <c r="F343" s="240" t="s">
        <v>433</v>
      </c>
      <c r="G343" s="238"/>
      <c r="H343" s="241">
        <v>8.0999999999999996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7" t="s">
        <v>153</v>
      </c>
      <c r="AU343" s="247" t="s">
        <v>142</v>
      </c>
      <c r="AV343" s="14" t="s">
        <v>142</v>
      </c>
      <c r="AW343" s="14" t="s">
        <v>32</v>
      </c>
      <c r="AX343" s="14" t="s">
        <v>78</v>
      </c>
      <c r="AY343" s="247" t="s">
        <v>135</v>
      </c>
    </row>
    <row r="344" s="13" customFormat="1">
      <c r="A344" s="13"/>
      <c r="B344" s="226"/>
      <c r="C344" s="227"/>
      <c r="D344" s="228" t="s">
        <v>153</v>
      </c>
      <c r="E344" s="229" t="s">
        <v>1</v>
      </c>
      <c r="F344" s="230" t="s">
        <v>435</v>
      </c>
      <c r="G344" s="227"/>
      <c r="H344" s="229" t="s">
        <v>1</v>
      </c>
      <c r="I344" s="231"/>
      <c r="J344" s="227"/>
      <c r="K344" s="227"/>
      <c r="L344" s="232"/>
      <c r="M344" s="233"/>
      <c r="N344" s="234"/>
      <c r="O344" s="234"/>
      <c r="P344" s="234"/>
      <c r="Q344" s="234"/>
      <c r="R344" s="234"/>
      <c r="S344" s="234"/>
      <c r="T344" s="23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6" t="s">
        <v>153</v>
      </c>
      <c r="AU344" s="236" t="s">
        <v>142</v>
      </c>
      <c r="AV344" s="13" t="s">
        <v>83</v>
      </c>
      <c r="AW344" s="13" t="s">
        <v>32</v>
      </c>
      <c r="AX344" s="13" t="s">
        <v>78</v>
      </c>
      <c r="AY344" s="236" t="s">
        <v>135</v>
      </c>
    </row>
    <row r="345" s="14" customFormat="1">
      <c r="A345" s="14"/>
      <c r="B345" s="237"/>
      <c r="C345" s="238"/>
      <c r="D345" s="228" t="s">
        <v>153</v>
      </c>
      <c r="E345" s="239" t="s">
        <v>1</v>
      </c>
      <c r="F345" s="240" t="s">
        <v>436</v>
      </c>
      <c r="G345" s="238"/>
      <c r="H345" s="241">
        <v>6.6980000000000004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7" t="s">
        <v>153</v>
      </c>
      <c r="AU345" s="247" t="s">
        <v>142</v>
      </c>
      <c r="AV345" s="14" t="s">
        <v>142</v>
      </c>
      <c r="AW345" s="14" t="s">
        <v>32</v>
      </c>
      <c r="AX345" s="14" t="s">
        <v>78</v>
      </c>
      <c r="AY345" s="247" t="s">
        <v>135</v>
      </c>
    </row>
    <row r="346" s="15" customFormat="1">
      <c r="A346" s="15"/>
      <c r="B346" s="248"/>
      <c r="C346" s="249"/>
      <c r="D346" s="228" t="s">
        <v>153</v>
      </c>
      <c r="E346" s="250" t="s">
        <v>1</v>
      </c>
      <c r="F346" s="251" t="s">
        <v>158</v>
      </c>
      <c r="G346" s="249"/>
      <c r="H346" s="252">
        <v>22.898</v>
      </c>
      <c r="I346" s="253"/>
      <c r="J346" s="249"/>
      <c r="K346" s="249"/>
      <c r="L346" s="254"/>
      <c r="M346" s="255"/>
      <c r="N346" s="256"/>
      <c r="O346" s="256"/>
      <c r="P346" s="256"/>
      <c r="Q346" s="256"/>
      <c r="R346" s="256"/>
      <c r="S346" s="256"/>
      <c r="T346" s="257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58" t="s">
        <v>153</v>
      </c>
      <c r="AU346" s="258" t="s">
        <v>142</v>
      </c>
      <c r="AV346" s="15" t="s">
        <v>141</v>
      </c>
      <c r="AW346" s="15" t="s">
        <v>32</v>
      </c>
      <c r="AX346" s="15" t="s">
        <v>83</v>
      </c>
      <c r="AY346" s="258" t="s">
        <v>135</v>
      </c>
    </row>
    <row r="347" s="2" customFormat="1" ht="24.15" customHeight="1">
      <c r="A347" s="38"/>
      <c r="B347" s="39"/>
      <c r="C347" s="212" t="s">
        <v>437</v>
      </c>
      <c r="D347" s="212" t="s">
        <v>137</v>
      </c>
      <c r="E347" s="213" t="s">
        <v>438</v>
      </c>
      <c r="F347" s="214" t="s">
        <v>439</v>
      </c>
      <c r="G347" s="215" t="s">
        <v>140</v>
      </c>
      <c r="H347" s="216">
        <v>22.898</v>
      </c>
      <c r="I347" s="217"/>
      <c r="J347" s="218">
        <f>ROUND(I347*H347,2)</f>
        <v>0</v>
      </c>
      <c r="K347" s="219"/>
      <c r="L347" s="44"/>
      <c r="M347" s="220" t="s">
        <v>1</v>
      </c>
      <c r="N347" s="221" t="s">
        <v>44</v>
      </c>
      <c r="O347" s="91"/>
      <c r="P347" s="222">
        <f>O347*H347</f>
        <v>0</v>
      </c>
      <c r="Q347" s="222">
        <v>0.018380000000000001</v>
      </c>
      <c r="R347" s="222">
        <f>Q347*H347</f>
        <v>0.42086524000000003</v>
      </c>
      <c r="S347" s="222">
        <v>0</v>
      </c>
      <c r="T347" s="223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4" t="s">
        <v>141</v>
      </c>
      <c r="AT347" s="224" t="s">
        <v>137</v>
      </c>
      <c r="AU347" s="224" t="s">
        <v>142</v>
      </c>
      <c r="AY347" s="17" t="s">
        <v>135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7" t="s">
        <v>142</v>
      </c>
      <c r="BK347" s="225">
        <f>ROUND(I347*H347,2)</f>
        <v>0</v>
      </c>
      <c r="BL347" s="17" t="s">
        <v>141</v>
      </c>
      <c r="BM347" s="224" t="s">
        <v>440</v>
      </c>
    </row>
    <row r="348" s="13" customFormat="1">
      <c r="A348" s="13"/>
      <c r="B348" s="226"/>
      <c r="C348" s="227"/>
      <c r="D348" s="228" t="s">
        <v>153</v>
      </c>
      <c r="E348" s="229" t="s">
        <v>1</v>
      </c>
      <c r="F348" s="230" t="s">
        <v>432</v>
      </c>
      <c r="G348" s="227"/>
      <c r="H348" s="229" t="s">
        <v>1</v>
      </c>
      <c r="I348" s="231"/>
      <c r="J348" s="227"/>
      <c r="K348" s="227"/>
      <c r="L348" s="232"/>
      <c r="M348" s="233"/>
      <c r="N348" s="234"/>
      <c r="O348" s="234"/>
      <c r="P348" s="234"/>
      <c r="Q348" s="234"/>
      <c r="R348" s="234"/>
      <c r="S348" s="234"/>
      <c r="T348" s="23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6" t="s">
        <v>153</v>
      </c>
      <c r="AU348" s="236" t="s">
        <v>142</v>
      </c>
      <c r="AV348" s="13" t="s">
        <v>83</v>
      </c>
      <c r="AW348" s="13" t="s">
        <v>32</v>
      </c>
      <c r="AX348" s="13" t="s">
        <v>78</v>
      </c>
      <c r="AY348" s="236" t="s">
        <v>135</v>
      </c>
    </row>
    <row r="349" s="14" customFormat="1">
      <c r="A349" s="14"/>
      <c r="B349" s="237"/>
      <c r="C349" s="238"/>
      <c r="D349" s="228" t="s">
        <v>153</v>
      </c>
      <c r="E349" s="239" t="s">
        <v>1</v>
      </c>
      <c r="F349" s="240" t="s">
        <v>433</v>
      </c>
      <c r="G349" s="238"/>
      <c r="H349" s="241">
        <v>8.0999999999999996</v>
      </c>
      <c r="I349" s="242"/>
      <c r="J349" s="238"/>
      <c r="K349" s="238"/>
      <c r="L349" s="243"/>
      <c r="M349" s="244"/>
      <c r="N349" s="245"/>
      <c r="O349" s="245"/>
      <c r="P349" s="245"/>
      <c r="Q349" s="245"/>
      <c r="R349" s="245"/>
      <c r="S349" s="245"/>
      <c r="T349" s="24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7" t="s">
        <v>153</v>
      </c>
      <c r="AU349" s="247" t="s">
        <v>142</v>
      </c>
      <c r="AV349" s="14" t="s">
        <v>142</v>
      </c>
      <c r="AW349" s="14" t="s">
        <v>32</v>
      </c>
      <c r="AX349" s="14" t="s">
        <v>78</v>
      </c>
      <c r="AY349" s="247" t="s">
        <v>135</v>
      </c>
    </row>
    <row r="350" s="13" customFormat="1">
      <c r="A350" s="13"/>
      <c r="B350" s="226"/>
      <c r="C350" s="227"/>
      <c r="D350" s="228" t="s">
        <v>153</v>
      </c>
      <c r="E350" s="229" t="s">
        <v>1</v>
      </c>
      <c r="F350" s="230" t="s">
        <v>434</v>
      </c>
      <c r="G350" s="227"/>
      <c r="H350" s="229" t="s">
        <v>1</v>
      </c>
      <c r="I350" s="231"/>
      <c r="J350" s="227"/>
      <c r="K350" s="227"/>
      <c r="L350" s="232"/>
      <c r="M350" s="233"/>
      <c r="N350" s="234"/>
      <c r="O350" s="234"/>
      <c r="P350" s="234"/>
      <c r="Q350" s="234"/>
      <c r="R350" s="234"/>
      <c r="S350" s="234"/>
      <c r="T350" s="23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6" t="s">
        <v>153</v>
      </c>
      <c r="AU350" s="236" t="s">
        <v>142</v>
      </c>
      <c r="AV350" s="13" t="s">
        <v>83</v>
      </c>
      <c r="AW350" s="13" t="s">
        <v>32</v>
      </c>
      <c r="AX350" s="13" t="s">
        <v>78</v>
      </c>
      <c r="AY350" s="236" t="s">
        <v>135</v>
      </c>
    </row>
    <row r="351" s="14" customFormat="1">
      <c r="A351" s="14"/>
      <c r="B351" s="237"/>
      <c r="C351" s="238"/>
      <c r="D351" s="228" t="s">
        <v>153</v>
      </c>
      <c r="E351" s="239" t="s">
        <v>1</v>
      </c>
      <c r="F351" s="240" t="s">
        <v>433</v>
      </c>
      <c r="G351" s="238"/>
      <c r="H351" s="241">
        <v>8.0999999999999996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7" t="s">
        <v>153</v>
      </c>
      <c r="AU351" s="247" t="s">
        <v>142</v>
      </c>
      <c r="AV351" s="14" t="s">
        <v>142</v>
      </c>
      <c r="AW351" s="14" t="s">
        <v>32</v>
      </c>
      <c r="AX351" s="14" t="s">
        <v>78</v>
      </c>
      <c r="AY351" s="247" t="s">
        <v>135</v>
      </c>
    </row>
    <row r="352" s="13" customFormat="1">
      <c r="A352" s="13"/>
      <c r="B352" s="226"/>
      <c r="C352" s="227"/>
      <c r="D352" s="228" t="s">
        <v>153</v>
      </c>
      <c r="E352" s="229" t="s">
        <v>1</v>
      </c>
      <c r="F352" s="230" t="s">
        <v>435</v>
      </c>
      <c r="G352" s="227"/>
      <c r="H352" s="229" t="s">
        <v>1</v>
      </c>
      <c r="I352" s="231"/>
      <c r="J352" s="227"/>
      <c r="K352" s="227"/>
      <c r="L352" s="232"/>
      <c r="M352" s="233"/>
      <c r="N352" s="234"/>
      <c r="O352" s="234"/>
      <c r="P352" s="234"/>
      <c r="Q352" s="234"/>
      <c r="R352" s="234"/>
      <c r="S352" s="234"/>
      <c r="T352" s="23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6" t="s">
        <v>153</v>
      </c>
      <c r="AU352" s="236" t="s">
        <v>142</v>
      </c>
      <c r="AV352" s="13" t="s">
        <v>83</v>
      </c>
      <c r="AW352" s="13" t="s">
        <v>32</v>
      </c>
      <c r="AX352" s="13" t="s">
        <v>78</v>
      </c>
      <c r="AY352" s="236" t="s">
        <v>135</v>
      </c>
    </row>
    <row r="353" s="14" customFormat="1">
      <c r="A353" s="14"/>
      <c r="B353" s="237"/>
      <c r="C353" s="238"/>
      <c r="D353" s="228" t="s">
        <v>153</v>
      </c>
      <c r="E353" s="239" t="s">
        <v>1</v>
      </c>
      <c r="F353" s="240" t="s">
        <v>436</v>
      </c>
      <c r="G353" s="238"/>
      <c r="H353" s="241">
        <v>6.6980000000000004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7" t="s">
        <v>153</v>
      </c>
      <c r="AU353" s="247" t="s">
        <v>142</v>
      </c>
      <c r="AV353" s="14" t="s">
        <v>142</v>
      </c>
      <c r="AW353" s="14" t="s">
        <v>32</v>
      </c>
      <c r="AX353" s="14" t="s">
        <v>78</v>
      </c>
      <c r="AY353" s="247" t="s">
        <v>135</v>
      </c>
    </row>
    <row r="354" s="15" customFormat="1">
      <c r="A354" s="15"/>
      <c r="B354" s="248"/>
      <c r="C354" s="249"/>
      <c r="D354" s="228" t="s">
        <v>153</v>
      </c>
      <c r="E354" s="250" t="s">
        <v>1</v>
      </c>
      <c r="F354" s="251" t="s">
        <v>158</v>
      </c>
      <c r="G354" s="249"/>
      <c r="H354" s="252">
        <v>22.898</v>
      </c>
      <c r="I354" s="253"/>
      <c r="J354" s="249"/>
      <c r="K354" s="249"/>
      <c r="L354" s="254"/>
      <c r="M354" s="255"/>
      <c r="N354" s="256"/>
      <c r="O354" s="256"/>
      <c r="P354" s="256"/>
      <c r="Q354" s="256"/>
      <c r="R354" s="256"/>
      <c r="S354" s="256"/>
      <c r="T354" s="257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8" t="s">
        <v>153</v>
      </c>
      <c r="AU354" s="258" t="s">
        <v>142</v>
      </c>
      <c r="AV354" s="15" t="s">
        <v>141</v>
      </c>
      <c r="AW354" s="15" t="s">
        <v>32</v>
      </c>
      <c r="AX354" s="15" t="s">
        <v>83</v>
      </c>
      <c r="AY354" s="258" t="s">
        <v>135</v>
      </c>
    </row>
    <row r="355" s="2" customFormat="1" ht="24.15" customHeight="1">
      <c r="A355" s="38"/>
      <c r="B355" s="39"/>
      <c r="C355" s="212" t="s">
        <v>441</v>
      </c>
      <c r="D355" s="212" t="s">
        <v>137</v>
      </c>
      <c r="E355" s="213" t="s">
        <v>442</v>
      </c>
      <c r="F355" s="214" t="s">
        <v>443</v>
      </c>
      <c r="G355" s="215" t="s">
        <v>140</v>
      </c>
      <c r="H355" s="216">
        <v>163.88300000000001</v>
      </c>
      <c r="I355" s="217"/>
      <c r="J355" s="218">
        <f>ROUND(I355*H355,2)</f>
        <v>0</v>
      </c>
      <c r="K355" s="219"/>
      <c r="L355" s="44"/>
      <c r="M355" s="220" t="s">
        <v>1</v>
      </c>
      <c r="N355" s="221" t="s">
        <v>44</v>
      </c>
      <c r="O355" s="91"/>
      <c r="P355" s="222">
        <f>O355*H355</f>
        <v>0</v>
      </c>
      <c r="Q355" s="222">
        <v>0.00025999999999999998</v>
      </c>
      <c r="R355" s="222">
        <f>Q355*H355</f>
        <v>0.042609580000000001</v>
      </c>
      <c r="S355" s="222">
        <v>0</v>
      </c>
      <c r="T355" s="223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4" t="s">
        <v>141</v>
      </c>
      <c r="AT355" s="224" t="s">
        <v>137</v>
      </c>
      <c r="AU355" s="224" t="s">
        <v>142</v>
      </c>
      <c r="AY355" s="17" t="s">
        <v>135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7" t="s">
        <v>142</v>
      </c>
      <c r="BK355" s="225">
        <f>ROUND(I355*H355,2)</f>
        <v>0</v>
      </c>
      <c r="BL355" s="17" t="s">
        <v>141</v>
      </c>
      <c r="BM355" s="224" t="s">
        <v>444</v>
      </c>
    </row>
    <row r="356" s="13" customFormat="1">
      <c r="A356" s="13"/>
      <c r="B356" s="226"/>
      <c r="C356" s="227"/>
      <c r="D356" s="228" t="s">
        <v>153</v>
      </c>
      <c r="E356" s="229" t="s">
        <v>1</v>
      </c>
      <c r="F356" s="230" t="s">
        <v>320</v>
      </c>
      <c r="G356" s="227"/>
      <c r="H356" s="229" t="s">
        <v>1</v>
      </c>
      <c r="I356" s="231"/>
      <c r="J356" s="227"/>
      <c r="K356" s="227"/>
      <c r="L356" s="232"/>
      <c r="M356" s="233"/>
      <c r="N356" s="234"/>
      <c r="O356" s="234"/>
      <c r="P356" s="234"/>
      <c r="Q356" s="234"/>
      <c r="R356" s="234"/>
      <c r="S356" s="234"/>
      <c r="T356" s="23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6" t="s">
        <v>153</v>
      </c>
      <c r="AU356" s="236" t="s">
        <v>142</v>
      </c>
      <c r="AV356" s="13" t="s">
        <v>83</v>
      </c>
      <c r="AW356" s="13" t="s">
        <v>32</v>
      </c>
      <c r="AX356" s="13" t="s">
        <v>78</v>
      </c>
      <c r="AY356" s="236" t="s">
        <v>135</v>
      </c>
    </row>
    <row r="357" s="14" customFormat="1">
      <c r="A357" s="14"/>
      <c r="B357" s="237"/>
      <c r="C357" s="238"/>
      <c r="D357" s="228" t="s">
        <v>153</v>
      </c>
      <c r="E357" s="239" t="s">
        <v>1</v>
      </c>
      <c r="F357" s="240" t="s">
        <v>445</v>
      </c>
      <c r="G357" s="238"/>
      <c r="H357" s="241">
        <v>8.9779999999999998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7" t="s">
        <v>153</v>
      </c>
      <c r="AU357" s="247" t="s">
        <v>142</v>
      </c>
      <c r="AV357" s="14" t="s">
        <v>142</v>
      </c>
      <c r="AW357" s="14" t="s">
        <v>32</v>
      </c>
      <c r="AX357" s="14" t="s">
        <v>78</v>
      </c>
      <c r="AY357" s="247" t="s">
        <v>135</v>
      </c>
    </row>
    <row r="358" s="13" customFormat="1">
      <c r="A358" s="13"/>
      <c r="B358" s="226"/>
      <c r="C358" s="227"/>
      <c r="D358" s="228" t="s">
        <v>153</v>
      </c>
      <c r="E358" s="229" t="s">
        <v>1</v>
      </c>
      <c r="F358" s="230" t="s">
        <v>446</v>
      </c>
      <c r="G358" s="227"/>
      <c r="H358" s="229" t="s">
        <v>1</v>
      </c>
      <c r="I358" s="231"/>
      <c r="J358" s="227"/>
      <c r="K358" s="227"/>
      <c r="L358" s="232"/>
      <c r="M358" s="233"/>
      <c r="N358" s="234"/>
      <c r="O358" s="234"/>
      <c r="P358" s="234"/>
      <c r="Q358" s="234"/>
      <c r="R358" s="234"/>
      <c r="S358" s="234"/>
      <c r="T358" s="23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6" t="s">
        <v>153</v>
      </c>
      <c r="AU358" s="236" t="s">
        <v>142</v>
      </c>
      <c r="AV358" s="13" t="s">
        <v>83</v>
      </c>
      <c r="AW358" s="13" t="s">
        <v>32</v>
      </c>
      <c r="AX358" s="13" t="s">
        <v>78</v>
      </c>
      <c r="AY358" s="236" t="s">
        <v>135</v>
      </c>
    </row>
    <row r="359" s="14" customFormat="1">
      <c r="A359" s="14"/>
      <c r="B359" s="237"/>
      <c r="C359" s="238"/>
      <c r="D359" s="228" t="s">
        <v>153</v>
      </c>
      <c r="E359" s="239" t="s">
        <v>1</v>
      </c>
      <c r="F359" s="240" t="s">
        <v>447</v>
      </c>
      <c r="G359" s="238"/>
      <c r="H359" s="241">
        <v>33.344999999999999</v>
      </c>
      <c r="I359" s="242"/>
      <c r="J359" s="238"/>
      <c r="K359" s="238"/>
      <c r="L359" s="243"/>
      <c r="M359" s="244"/>
      <c r="N359" s="245"/>
      <c r="O359" s="245"/>
      <c r="P359" s="245"/>
      <c r="Q359" s="245"/>
      <c r="R359" s="245"/>
      <c r="S359" s="245"/>
      <c r="T359" s="24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7" t="s">
        <v>153</v>
      </c>
      <c r="AU359" s="247" t="s">
        <v>142</v>
      </c>
      <c r="AV359" s="14" t="s">
        <v>142</v>
      </c>
      <c r="AW359" s="14" t="s">
        <v>32</v>
      </c>
      <c r="AX359" s="14" t="s">
        <v>78</v>
      </c>
      <c r="AY359" s="247" t="s">
        <v>135</v>
      </c>
    </row>
    <row r="360" s="13" customFormat="1">
      <c r="A360" s="13"/>
      <c r="B360" s="226"/>
      <c r="C360" s="227"/>
      <c r="D360" s="228" t="s">
        <v>153</v>
      </c>
      <c r="E360" s="229" t="s">
        <v>1</v>
      </c>
      <c r="F360" s="230" t="s">
        <v>448</v>
      </c>
      <c r="G360" s="227"/>
      <c r="H360" s="229" t="s">
        <v>1</v>
      </c>
      <c r="I360" s="231"/>
      <c r="J360" s="227"/>
      <c r="K360" s="227"/>
      <c r="L360" s="232"/>
      <c r="M360" s="233"/>
      <c r="N360" s="234"/>
      <c r="O360" s="234"/>
      <c r="P360" s="234"/>
      <c r="Q360" s="234"/>
      <c r="R360" s="234"/>
      <c r="S360" s="234"/>
      <c r="T360" s="23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6" t="s">
        <v>153</v>
      </c>
      <c r="AU360" s="236" t="s">
        <v>142</v>
      </c>
      <c r="AV360" s="13" t="s">
        <v>83</v>
      </c>
      <c r="AW360" s="13" t="s">
        <v>32</v>
      </c>
      <c r="AX360" s="13" t="s">
        <v>78</v>
      </c>
      <c r="AY360" s="236" t="s">
        <v>135</v>
      </c>
    </row>
    <row r="361" s="14" customFormat="1">
      <c r="A361" s="14"/>
      <c r="B361" s="237"/>
      <c r="C361" s="238"/>
      <c r="D361" s="228" t="s">
        <v>153</v>
      </c>
      <c r="E361" s="239" t="s">
        <v>1</v>
      </c>
      <c r="F361" s="240" t="s">
        <v>449</v>
      </c>
      <c r="G361" s="238"/>
      <c r="H361" s="241">
        <v>34.200000000000003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7" t="s">
        <v>153</v>
      </c>
      <c r="AU361" s="247" t="s">
        <v>142</v>
      </c>
      <c r="AV361" s="14" t="s">
        <v>142</v>
      </c>
      <c r="AW361" s="14" t="s">
        <v>32</v>
      </c>
      <c r="AX361" s="14" t="s">
        <v>78</v>
      </c>
      <c r="AY361" s="247" t="s">
        <v>135</v>
      </c>
    </row>
    <row r="362" s="13" customFormat="1">
      <c r="A362" s="13"/>
      <c r="B362" s="226"/>
      <c r="C362" s="227"/>
      <c r="D362" s="228" t="s">
        <v>153</v>
      </c>
      <c r="E362" s="229" t="s">
        <v>1</v>
      </c>
      <c r="F362" s="230" t="s">
        <v>450</v>
      </c>
      <c r="G362" s="227"/>
      <c r="H362" s="229" t="s">
        <v>1</v>
      </c>
      <c r="I362" s="231"/>
      <c r="J362" s="227"/>
      <c r="K362" s="227"/>
      <c r="L362" s="232"/>
      <c r="M362" s="233"/>
      <c r="N362" s="234"/>
      <c r="O362" s="234"/>
      <c r="P362" s="234"/>
      <c r="Q362" s="234"/>
      <c r="R362" s="234"/>
      <c r="S362" s="234"/>
      <c r="T362" s="23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6" t="s">
        <v>153</v>
      </c>
      <c r="AU362" s="236" t="s">
        <v>142</v>
      </c>
      <c r="AV362" s="13" t="s">
        <v>83</v>
      </c>
      <c r="AW362" s="13" t="s">
        <v>32</v>
      </c>
      <c r="AX362" s="13" t="s">
        <v>78</v>
      </c>
      <c r="AY362" s="236" t="s">
        <v>135</v>
      </c>
    </row>
    <row r="363" s="14" customFormat="1">
      <c r="A363" s="14"/>
      <c r="B363" s="237"/>
      <c r="C363" s="238"/>
      <c r="D363" s="228" t="s">
        <v>153</v>
      </c>
      <c r="E363" s="239" t="s">
        <v>1</v>
      </c>
      <c r="F363" s="240" t="s">
        <v>451</v>
      </c>
      <c r="G363" s="238"/>
      <c r="H363" s="241">
        <v>87.359999999999999</v>
      </c>
      <c r="I363" s="242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7" t="s">
        <v>153</v>
      </c>
      <c r="AU363" s="247" t="s">
        <v>142</v>
      </c>
      <c r="AV363" s="14" t="s">
        <v>142</v>
      </c>
      <c r="AW363" s="14" t="s">
        <v>32</v>
      </c>
      <c r="AX363" s="14" t="s">
        <v>78</v>
      </c>
      <c r="AY363" s="247" t="s">
        <v>135</v>
      </c>
    </row>
    <row r="364" s="15" customFormat="1">
      <c r="A364" s="15"/>
      <c r="B364" s="248"/>
      <c r="C364" s="249"/>
      <c r="D364" s="228" t="s">
        <v>153</v>
      </c>
      <c r="E364" s="250" t="s">
        <v>1</v>
      </c>
      <c r="F364" s="251" t="s">
        <v>158</v>
      </c>
      <c r="G364" s="249"/>
      <c r="H364" s="252">
        <v>163.88299999999998</v>
      </c>
      <c r="I364" s="253"/>
      <c r="J364" s="249"/>
      <c r="K364" s="249"/>
      <c r="L364" s="254"/>
      <c r="M364" s="255"/>
      <c r="N364" s="256"/>
      <c r="O364" s="256"/>
      <c r="P364" s="256"/>
      <c r="Q364" s="256"/>
      <c r="R364" s="256"/>
      <c r="S364" s="256"/>
      <c r="T364" s="257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58" t="s">
        <v>153</v>
      </c>
      <c r="AU364" s="258" t="s">
        <v>142</v>
      </c>
      <c r="AV364" s="15" t="s">
        <v>141</v>
      </c>
      <c r="AW364" s="15" t="s">
        <v>32</v>
      </c>
      <c r="AX364" s="15" t="s">
        <v>83</v>
      </c>
      <c r="AY364" s="258" t="s">
        <v>135</v>
      </c>
    </row>
    <row r="365" s="2" customFormat="1" ht="24.15" customHeight="1">
      <c r="A365" s="38"/>
      <c r="B365" s="39"/>
      <c r="C365" s="212" t="s">
        <v>452</v>
      </c>
      <c r="D365" s="212" t="s">
        <v>137</v>
      </c>
      <c r="E365" s="213" t="s">
        <v>453</v>
      </c>
      <c r="F365" s="214" t="s">
        <v>454</v>
      </c>
      <c r="G365" s="215" t="s">
        <v>140</v>
      </c>
      <c r="H365" s="216">
        <v>76.522999999999996</v>
      </c>
      <c r="I365" s="217"/>
      <c r="J365" s="218">
        <f>ROUND(I365*H365,2)</f>
        <v>0</v>
      </c>
      <c r="K365" s="219"/>
      <c r="L365" s="44"/>
      <c r="M365" s="220" t="s">
        <v>1</v>
      </c>
      <c r="N365" s="221" t="s">
        <v>44</v>
      </c>
      <c r="O365" s="91"/>
      <c r="P365" s="222">
        <f>O365*H365</f>
        <v>0</v>
      </c>
      <c r="Q365" s="222">
        <v>0.018380000000000001</v>
      </c>
      <c r="R365" s="222">
        <f>Q365*H365</f>
        <v>1.40649274</v>
      </c>
      <c r="S365" s="222">
        <v>0</v>
      </c>
      <c r="T365" s="223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4" t="s">
        <v>141</v>
      </c>
      <c r="AT365" s="224" t="s">
        <v>137</v>
      </c>
      <c r="AU365" s="224" t="s">
        <v>142</v>
      </c>
      <c r="AY365" s="17" t="s">
        <v>135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7" t="s">
        <v>142</v>
      </c>
      <c r="BK365" s="225">
        <f>ROUND(I365*H365,2)</f>
        <v>0</v>
      </c>
      <c r="BL365" s="17" t="s">
        <v>141</v>
      </c>
      <c r="BM365" s="224" t="s">
        <v>455</v>
      </c>
    </row>
    <row r="366" s="13" customFormat="1">
      <c r="A366" s="13"/>
      <c r="B366" s="226"/>
      <c r="C366" s="227"/>
      <c r="D366" s="228" t="s">
        <v>153</v>
      </c>
      <c r="E366" s="229" t="s">
        <v>1</v>
      </c>
      <c r="F366" s="230" t="s">
        <v>320</v>
      </c>
      <c r="G366" s="227"/>
      <c r="H366" s="229" t="s">
        <v>1</v>
      </c>
      <c r="I366" s="231"/>
      <c r="J366" s="227"/>
      <c r="K366" s="227"/>
      <c r="L366" s="232"/>
      <c r="M366" s="233"/>
      <c r="N366" s="234"/>
      <c r="O366" s="234"/>
      <c r="P366" s="234"/>
      <c r="Q366" s="234"/>
      <c r="R366" s="234"/>
      <c r="S366" s="234"/>
      <c r="T366" s="23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6" t="s">
        <v>153</v>
      </c>
      <c r="AU366" s="236" t="s">
        <v>142</v>
      </c>
      <c r="AV366" s="13" t="s">
        <v>83</v>
      </c>
      <c r="AW366" s="13" t="s">
        <v>32</v>
      </c>
      <c r="AX366" s="13" t="s">
        <v>78</v>
      </c>
      <c r="AY366" s="236" t="s">
        <v>135</v>
      </c>
    </row>
    <row r="367" s="14" customFormat="1">
      <c r="A367" s="14"/>
      <c r="B367" s="237"/>
      <c r="C367" s="238"/>
      <c r="D367" s="228" t="s">
        <v>153</v>
      </c>
      <c r="E367" s="239" t="s">
        <v>1</v>
      </c>
      <c r="F367" s="240" t="s">
        <v>445</v>
      </c>
      <c r="G367" s="238"/>
      <c r="H367" s="241">
        <v>8.9779999999999998</v>
      </c>
      <c r="I367" s="242"/>
      <c r="J367" s="238"/>
      <c r="K367" s="238"/>
      <c r="L367" s="243"/>
      <c r="M367" s="244"/>
      <c r="N367" s="245"/>
      <c r="O367" s="245"/>
      <c r="P367" s="245"/>
      <c r="Q367" s="245"/>
      <c r="R367" s="245"/>
      <c r="S367" s="245"/>
      <c r="T367" s="24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7" t="s">
        <v>153</v>
      </c>
      <c r="AU367" s="247" t="s">
        <v>142</v>
      </c>
      <c r="AV367" s="14" t="s">
        <v>142</v>
      </c>
      <c r="AW367" s="14" t="s">
        <v>32</v>
      </c>
      <c r="AX367" s="14" t="s">
        <v>78</v>
      </c>
      <c r="AY367" s="247" t="s">
        <v>135</v>
      </c>
    </row>
    <row r="368" s="13" customFormat="1">
      <c r="A368" s="13"/>
      <c r="B368" s="226"/>
      <c r="C368" s="227"/>
      <c r="D368" s="228" t="s">
        <v>153</v>
      </c>
      <c r="E368" s="229" t="s">
        <v>1</v>
      </c>
      <c r="F368" s="230" t="s">
        <v>446</v>
      </c>
      <c r="G368" s="227"/>
      <c r="H368" s="229" t="s">
        <v>1</v>
      </c>
      <c r="I368" s="231"/>
      <c r="J368" s="227"/>
      <c r="K368" s="227"/>
      <c r="L368" s="232"/>
      <c r="M368" s="233"/>
      <c r="N368" s="234"/>
      <c r="O368" s="234"/>
      <c r="P368" s="234"/>
      <c r="Q368" s="234"/>
      <c r="R368" s="234"/>
      <c r="S368" s="234"/>
      <c r="T368" s="23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6" t="s">
        <v>153</v>
      </c>
      <c r="AU368" s="236" t="s">
        <v>142</v>
      </c>
      <c r="AV368" s="13" t="s">
        <v>83</v>
      </c>
      <c r="AW368" s="13" t="s">
        <v>32</v>
      </c>
      <c r="AX368" s="13" t="s">
        <v>78</v>
      </c>
      <c r="AY368" s="236" t="s">
        <v>135</v>
      </c>
    </row>
    <row r="369" s="14" customFormat="1">
      <c r="A369" s="14"/>
      <c r="B369" s="237"/>
      <c r="C369" s="238"/>
      <c r="D369" s="228" t="s">
        <v>153</v>
      </c>
      <c r="E369" s="239" t="s">
        <v>1</v>
      </c>
      <c r="F369" s="240" t="s">
        <v>447</v>
      </c>
      <c r="G369" s="238"/>
      <c r="H369" s="241">
        <v>33.344999999999999</v>
      </c>
      <c r="I369" s="242"/>
      <c r="J369" s="238"/>
      <c r="K369" s="238"/>
      <c r="L369" s="243"/>
      <c r="M369" s="244"/>
      <c r="N369" s="245"/>
      <c r="O369" s="245"/>
      <c r="P369" s="245"/>
      <c r="Q369" s="245"/>
      <c r="R369" s="245"/>
      <c r="S369" s="245"/>
      <c r="T369" s="246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7" t="s">
        <v>153</v>
      </c>
      <c r="AU369" s="247" t="s">
        <v>142</v>
      </c>
      <c r="AV369" s="14" t="s">
        <v>142</v>
      </c>
      <c r="AW369" s="14" t="s">
        <v>32</v>
      </c>
      <c r="AX369" s="14" t="s">
        <v>78</v>
      </c>
      <c r="AY369" s="247" t="s">
        <v>135</v>
      </c>
    </row>
    <row r="370" s="13" customFormat="1">
      <c r="A370" s="13"/>
      <c r="B370" s="226"/>
      <c r="C370" s="227"/>
      <c r="D370" s="228" t="s">
        <v>153</v>
      </c>
      <c r="E370" s="229" t="s">
        <v>1</v>
      </c>
      <c r="F370" s="230" t="s">
        <v>448</v>
      </c>
      <c r="G370" s="227"/>
      <c r="H370" s="229" t="s">
        <v>1</v>
      </c>
      <c r="I370" s="231"/>
      <c r="J370" s="227"/>
      <c r="K370" s="227"/>
      <c r="L370" s="232"/>
      <c r="M370" s="233"/>
      <c r="N370" s="234"/>
      <c r="O370" s="234"/>
      <c r="P370" s="234"/>
      <c r="Q370" s="234"/>
      <c r="R370" s="234"/>
      <c r="S370" s="234"/>
      <c r="T370" s="23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6" t="s">
        <v>153</v>
      </c>
      <c r="AU370" s="236" t="s">
        <v>142</v>
      </c>
      <c r="AV370" s="13" t="s">
        <v>83</v>
      </c>
      <c r="AW370" s="13" t="s">
        <v>32</v>
      </c>
      <c r="AX370" s="13" t="s">
        <v>78</v>
      </c>
      <c r="AY370" s="236" t="s">
        <v>135</v>
      </c>
    </row>
    <row r="371" s="14" customFormat="1">
      <c r="A371" s="14"/>
      <c r="B371" s="237"/>
      <c r="C371" s="238"/>
      <c r="D371" s="228" t="s">
        <v>153</v>
      </c>
      <c r="E371" s="239" t="s">
        <v>1</v>
      </c>
      <c r="F371" s="240" t="s">
        <v>449</v>
      </c>
      <c r="G371" s="238"/>
      <c r="H371" s="241">
        <v>34.200000000000003</v>
      </c>
      <c r="I371" s="242"/>
      <c r="J371" s="238"/>
      <c r="K371" s="238"/>
      <c r="L371" s="243"/>
      <c r="M371" s="244"/>
      <c r="N371" s="245"/>
      <c r="O371" s="245"/>
      <c r="P371" s="245"/>
      <c r="Q371" s="245"/>
      <c r="R371" s="245"/>
      <c r="S371" s="245"/>
      <c r="T371" s="246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7" t="s">
        <v>153</v>
      </c>
      <c r="AU371" s="247" t="s">
        <v>142</v>
      </c>
      <c r="AV371" s="14" t="s">
        <v>142</v>
      </c>
      <c r="AW371" s="14" t="s">
        <v>32</v>
      </c>
      <c r="AX371" s="14" t="s">
        <v>78</v>
      </c>
      <c r="AY371" s="247" t="s">
        <v>135</v>
      </c>
    </row>
    <row r="372" s="15" customFormat="1">
      <c r="A372" s="15"/>
      <c r="B372" s="248"/>
      <c r="C372" s="249"/>
      <c r="D372" s="228" t="s">
        <v>153</v>
      </c>
      <c r="E372" s="250" t="s">
        <v>1</v>
      </c>
      <c r="F372" s="251" t="s">
        <v>158</v>
      </c>
      <c r="G372" s="249"/>
      <c r="H372" s="252">
        <v>76.522999999999996</v>
      </c>
      <c r="I372" s="253"/>
      <c r="J372" s="249"/>
      <c r="K372" s="249"/>
      <c r="L372" s="254"/>
      <c r="M372" s="255"/>
      <c r="N372" s="256"/>
      <c r="O372" s="256"/>
      <c r="P372" s="256"/>
      <c r="Q372" s="256"/>
      <c r="R372" s="256"/>
      <c r="S372" s="256"/>
      <c r="T372" s="257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8" t="s">
        <v>153</v>
      </c>
      <c r="AU372" s="258" t="s">
        <v>142</v>
      </c>
      <c r="AV372" s="15" t="s">
        <v>141</v>
      </c>
      <c r="AW372" s="15" t="s">
        <v>32</v>
      </c>
      <c r="AX372" s="15" t="s">
        <v>83</v>
      </c>
      <c r="AY372" s="258" t="s">
        <v>135</v>
      </c>
    </row>
    <row r="373" s="2" customFormat="1" ht="37.8" customHeight="1">
      <c r="A373" s="38"/>
      <c r="B373" s="39"/>
      <c r="C373" s="212" t="s">
        <v>456</v>
      </c>
      <c r="D373" s="212" t="s">
        <v>137</v>
      </c>
      <c r="E373" s="213" t="s">
        <v>457</v>
      </c>
      <c r="F373" s="214" t="s">
        <v>458</v>
      </c>
      <c r="G373" s="215" t="s">
        <v>318</v>
      </c>
      <c r="H373" s="216">
        <v>3</v>
      </c>
      <c r="I373" s="217"/>
      <c r="J373" s="218">
        <f>ROUND(I373*H373,2)</f>
        <v>0</v>
      </c>
      <c r="K373" s="219"/>
      <c r="L373" s="44"/>
      <c r="M373" s="220" t="s">
        <v>1</v>
      </c>
      <c r="N373" s="221" t="s">
        <v>44</v>
      </c>
      <c r="O373" s="91"/>
      <c r="P373" s="222">
        <f>O373*H373</f>
        <v>0</v>
      </c>
      <c r="Q373" s="222">
        <v>0.0038600000000000001</v>
      </c>
      <c r="R373" s="222">
        <f>Q373*H373</f>
        <v>0.01158</v>
      </c>
      <c r="S373" s="222">
        <v>0</v>
      </c>
      <c r="T373" s="223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4" t="s">
        <v>141</v>
      </c>
      <c r="AT373" s="224" t="s">
        <v>137</v>
      </c>
      <c r="AU373" s="224" t="s">
        <v>142</v>
      </c>
      <c r="AY373" s="17" t="s">
        <v>135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7" t="s">
        <v>142</v>
      </c>
      <c r="BK373" s="225">
        <f>ROUND(I373*H373,2)</f>
        <v>0</v>
      </c>
      <c r="BL373" s="17" t="s">
        <v>141</v>
      </c>
      <c r="BM373" s="224" t="s">
        <v>459</v>
      </c>
    </row>
    <row r="374" s="13" customFormat="1">
      <c r="A374" s="13"/>
      <c r="B374" s="226"/>
      <c r="C374" s="227"/>
      <c r="D374" s="228" t="s">
        <v>153</v>
      </c>
      <c r="E374" s="229" t="s">
        <v>1</v>
      </c>
      <c r="F374" s="230" t="s">
        <v>303</v>
      </c>
      <c r="G374" s="227"/>
      <c r="H374" s="229" t="s">
        <v>1</v>
      </c>
      <c r="I374" s="231"/>
      <c r="J374" s="227"/>
      <c r="K374" s="227"/>
      <c r="L374" s="232"/>
      <c r="M374" s="233"/>
      <c r="N374" s="234"/>
      <c r="O374" s="234"/>
      <c r="P374" s="234"/>
      <c r="Q374" s="234"/>
      <c r="R374" s="234"/>
      <c r="S374" s="234"/>
      <c r="T374" s="23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6" t="s">
        <v>153</v>
      </c>
      <c r="AU374" s="236" t="s">
        <v>142</v>
      </c>
      <c r="AV374" s="13" t="s">
        <v>83</v>
      </c>
      <c r="AW374" s="13" t="s">
        <v>32</v>
      </c>
      <c r="AX374" s="13" t="s">
        <v>78</v>
      </c>
      <c r="AY374" s="236" t="s">
        <v>135</v>
      </c>
    </row>
    <row r="375" s="14" customFormat="1">
      <c r="A375" s="14"/>
      <c r="B375" s="237"/>
      <c r="C375" s="238"/>
      <c r="D375" s="228" t="s">
        <v>153</v>
      </c>
      <c r="E375" s="239" t="s">
        <v>1</v>
      </c>
      <c r="F375" s="240" t="s">
        <v>142</v>
      </c>
      <c r="G375" s="238"/>
      <c r="H375" s="241">
        <v>2</v>
      </c>
      <c r="I375" s="242"/>
      <c r="J375" s="238"/>
      <c r="K375" s="238"/>
      <c r="L375" s="243"/>
      <c r="M375" s="244"/>
      <c r="N375" s="245"/>
      <c r="O375" s="245"/>
      <c r="P375" s="245"/>
      <c r="Q375" s="245"/>
      <c r="R375" s="245"/>
      <c r="S375" s="245"/>
      <c r="T375" s="24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7" t="s">
        <v>153</v>
      </c>
      <c r="AU375" s="247" t="s">
        <v>142</v>
      </c>
      <c r="AV375" s="14" t="s">
        <v>142</v>
      </c>
      <c r="AW375" s="14" t="s">
        <v>32</v>
      </c>
      <c r="AX375" s="14" t="s">
        <v>78</v>
      </c>
      <c r="AY375" s="247" t="s">
        <v>135</v>
      </c>
    </row>
    <row r="376" s="13" customFormat="1">
      <c r="A376" s="13"/>
      <c r="B376" s="226"/>
      <c r="C376" s="227"/>
      <c r="D376" s="228" t="s">
        <v>153</v>
      </c>
      <c r="E376" s="229" t="s">
        <v>1</v>
      </c>
      <c r="F376" s="230" t="s">
        <v>305</v>
      </c>
      <c r="G376" s="227"/>
      <c r="H376" s="229" t="s">
        <v>1</v>
      </c>
      <c r="I376" s="231"/>
      <c r="J376" s="227"/>
      <c r="K376" s="227"/>
      <c r="L376" s="232"/>
      <c r="M376" s="233"/>
      <c r="N376" s="234"/>
      <c r="O376" s="234"/>
      <c r="P376" s="234"/>
      <c r="Q376" s="234"/>
      <c r="R376" s="234"/>
      <c r="S376" s="234"/>
      <c r="T376" s="23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6" t="s">
        <v>153</v>
      </c>
      <c r="AU376" s="236" t="s">
        <v>142</v>
      </c>
      <c r="AV376" s="13" t="s">
        <v>83</v>
      </c>
      <c r="AW376" s="13" t="s">
        <v>32</v>
      </c>
      <c r="AX376" s="13" t="s">
        <v>78</v>
      </c>
      <c r="AY376" s="236" t="s">
        <v>135</v>
      </c>
    </row>
    <row r="377" s="14" customFormat="1">
      <c r="A377" s="14"/>
      <c r="B377" s="237"/>
      <c r="C377" s="238"/>
      <c r="D377" s="228" t="s">
        <v>153</v>
      </c>
      <c r="E377" s="239" t="s">
        <v>1</v>
      </c>
      <c r="F377" s="240" t="s">
        <v>83</v>
      </c>
      <c r="G377" s="238"/>
      <c r="H377" s="241">
        <v>1</v>
      </c>
      <c r="I377" s="242"/>
      <c r="J377" s="238"/>
      <c r="K377" s="238"/>
      <c r="L377" s="243"/>
      <c r="M377" s="244"/>
      <c r="N377" s="245"/>
      <c r="O377" s="245"/>
      <c r="P377" s="245"/>
      <c r="Q377" s="245"/>
      <c r="R377" s="245"/>
      <c r="S377" s="245"/>
      <c r="T377" s="24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7" t="s">
        <v>153</v>
      </c>
      <c r="AU377" s="247" t="s">
        <v>142</v>
      </c>
      <c r="AV377" s="14" t="s">
        <v>142</v>
      </c>
      <c r="AW377" s="14" t="s">
        <v>32</v>
      </c>
      <c r="AX377" s="14" t="s">
        <v>78</v>
      </c>
      <c r="AY377" s="247" t="s">
        <v>135</v>
      </c>
    </row>
    <row r="378" s="15" customFormat="1">
      <c r="A378" s="15"/>
      <c r="B378" s="248"/>
      <c r="C378" s="249"/>
      <c r="D378" s="228" t="s">
        <v>153</v>
      </c>
      <c r="E378" s="250" t="s">
        <v>1</v>
      </c>
      <c r="F378" s="251" t="s">
        <v>158</v>
      </c>
      <c r="G378" s="249"/>
      <c r="H378" s="252">
        <v>3</v>
      </c>
      <c r="I378" s="253"/>
      <c r="J378" s="249"/>
      <c r="K378" s="249"/>
      <c r="L378" s="254"/>
      <c r="M378" s="255"/>
      <c r="N378" s="256"/>
      <c r="O378" s="256"/>
      <c r="P378" s="256"/>
      <c r="Q378" s="256"/>
      <c r="R378" s="256"/>
      <c r="S378" s="256"/>
      <c r="T378" s="257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8" t="s">
        <v>153</v>
      </c>
      <c r="AU378" s="258" t="s">
        <v>142</v>
      </c>
      <c r="AV378" s="15" t="s">
        <v>141</v>
      </c>
      <c r="AW378" s="15" t="s">
        <v>32</v>
      </c>
      <c r="AX378" s="15" t="s">
        <v>83</v>
      </c>
      <c r="AY378" s="258" t="s">
        <v>135</v>
      </c>
    </row>
    <row r="379" s="2" customFormat="1" ht="24.15" customHeight="1">
      <c r="A379" s="38"/>
      <c r="B379" s="39"/>
      <c r="C379" s="212" t="s">
        <v>460</v>
      </c>
      <c r="D379" s="212" t="s">
        <v>137</v>
      </c>
      <c r="E379" s="213" t="s">
        <v>461</v>
      </c>
      <c r="F379" s="214" t="s">
        <v>462</v>
      </c>
      <c r="G379" s="215" t="s">
        <v>140</v>
      </c>
      <c r="H379" s="216">
        <v>87.359999999999999</v>
      </c>
      <c r="I379" s="217"/>
      <c r="J379" s="218">
        <f>ROUND(I379*H379,2)</f>
        <v>0</v>
      </c>
      <c r="K379" s="219"/>
      <c r="L379" s="44"/>
      <c r="M379" s="220" t="s">
        <v>1</v>
      </c>
      <c r="N379" s="221" t="s">
        <v>44</v>
      </c>
      <c r="O379" s="91"/>
      <c r="P379" s="222">
        <f>O379*H379</f>
        <v>0</v>
      </c>
      <c r="Q379" s="222">
        <v>0.018380000000000001</v>
      </c>
      <c r="R379" s="222">
        <f>Q379*H379</f>
        <v>1.6056768000000001</v>
      </c>
      <c r="S379" s="222">
        <v>0</v>
      </c>
      <c r="T379" s="223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4" t="s">
        <v>141</v>
      </c>
      <c r="AT379" s="224" t="s">
        <v>137</v>
      </c>
      <c r="AU379" s="224" t="s">
        <v>142</v>
      </c>
      <c r="AY379" s="17" t="s">
        <v>135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17" t="s">
        <v>142</v>
      </c>
      <c r="BK379" s="225">
        <f>ROUND(I379*H379,2)</f>
        <v>0</v>
      </c>
      <c r="BL379" s="17" t="s">
        <v>141</v>
      </c>
      <c r="BM379" s="224" t="s">
        <v>463</v>
      </c>
    </row>
    <row r="380" s="13" customFormat="1">
      <c r="A380" s="13"/>
      <c r="B380" s="226"/>
      <c r="C380" s="227"/>
      <c r="D380" s="228" t="s">
        <v>153</v>
      </c>
      <c r="E380" s="229" t="s">
        <v>1</v>
      </c>
      <c r="F380" s="230" t="s">
        <v>450</v>
      </c>
      <c r="G380" s="227"/>
      <c r="H380" s="229" t="s">
        <v>1</v>
      </c>
      <c r="I380" s="231"/>
      <c r="J380" s="227"/>
      <c r="K380" s="227"/>
      <c r="L380" s="232"/>
      <c r="M380" s="233"/>
      <c r="N380" s="234"/>
      <c r="O380" s="234"/>
      <c r="P380" s="234"/>
      <c r="Q380" s="234"/>
      <c r="R380" s="234"/>
      <c r="S380" s="234"/>
      <c r="T380" s="23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6" t="s">
        <v>153</v>
      </c>
      <c r="AU380" s="236" t="s">
        <v>142</v>
      </c>
      <c r="AV380" s="13" t="s">
        <v>83</v>
      </c>
      <c r="AW380" s="13" t="s">
        <v>32</v>
      </c>
      <c r="AX380" s="13" t="s">
        <v>78</v>
      </c>
      <c r="AY380" s="236" t="s">
        <v>135</v>
      </c>
    </row>
    <row r="381" s="14" customFormat="1">
      <c r="A381" s="14"/>
      <c r="B381" s="237"/>
      <c r="C381" s="238"/>
      <c r="D381" s="228" t="s">
        <v>153</v>
      </c>
      <c r="E381" s="239" t="s">
        <v>1</v>
      </c>
      <c r="F381" s="240" t="s">
        <v>451</v>
      </c>
      <c r="G381" s="238"/>
      <c r="H381" s="241">
        <v>87.359999999999999</v>
      </c>
      <c r="I381" s="242"/>
      <c r="J381" s="238"/>
      <c r="K381" s="238"/>
      <c r="L381" s="243"/>
      <c r="M381" s="244"/>
      <c r="N381" s="245"/>
      <c r="O381" s="245"/>
      <c r="P381" s="245"/>
      <c r="Q381" s="245"/>
      <c r="R381" s="245"/>
      <c r="S381" s="245"/>
      <c r="T381" s="24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7" t="s">
        <v>153</v>
      </c>
      <c r="AU381" s="247" t="s">
        <v>142</v>
      </c>
      <c r="AV381" s="14" t="s">
        <v>142</v>
      </c>
      <c r="AW381" s="14" t="s">
        <v>32</v>
      </c>
      <c r="AX381" s="14" t="s">
        <v>83</v>
      </c>
      <c r="AY381" s="247" t="s">
        <v>135</v>
      </c>
    </row>
    <row r="382" s="2" customFormat="1" ht="24.15" customHeight="1">
      <c r="A382" s="38"/>
      <c r="B382" s="39"/>
      <c r="C382" s="212" t="s">
        <v>464</v>
      </c>
      <c r="D382" s="212" t="s">
        <v>137</v>
      </c>
      <c r="E382" s="213" t="s">
        <v>465</v>
      </c>
      <c r="F382" s="214" t="s">
        <v>466</v>
      </c>
      <c r="G382" s="215" t="s">
        <v>146</v>
      </c>
      <c r="H382" s="216">
        <v>27</v>
      </c>
      <c r="I382" s="217"/>
      <c r="J382" s="218">
        <f>ROUND(I382*H382,2)</f>
        <v>0</v>
      </c>
      <c r="K382" s="219"/>
      <c r="L382" s="44"/>
      <c r="M382" s="220" t="s">
        <v>1</v>
      </c>
      <c r="N382" s="221" t="s">
        <v>44</v>
      </c>
      <c r="O382" s="91"/>
      <c r="P382" s="222">
        <f>O382*H382</f>
        <v>0</v>
      </c>
      <c r="Q382" s="222">
        <v>0.0015</v>
      </c>
      <c r="R382" s="222">
        <f>Q382*H382</f>
        <v>0.040500000000000001</v>
      </c>
      <c r="S382" s="222">
        <v>0</v>
      </c>
      <c r="T382" s="223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4" t="s">
        <v>141</v>
      </c>
      <c r="AT382" s="224" t="s">
        <v>137</v>
      </c>
      <c r="AU382" s="224" t="s">
        <v>142</v>
      </c>
      <c r="AY382" s="17" t="s">
        <v>135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7" t="s">
        <v>142</v>
      </c>
      <c r="BK382" s="225">
        <f>ROUND(I382*H382,2)</f>
        <v>0</v>
      </c>
      <c r="BL382" s="17" t="s">
        <v>141</v>
      </c>
      <c r="BM382" s="224" t="s">
        <v>467</v>
      </c>
    </row>
    <row r="383" s="13" customFormat="1">
      <c r="A383" s="13"/>
      <c r="B383" s="226"/>
      <c r="C383" s="227"/>
      <c r="D383" s="228" t="s">
        <v>153</v>
      </c>
      <c r="E383" s="229" t="s">
        <v>1</v>
      </c>
      <c r="F383" s="230" t="s">
        <v>468</v>
      </c>
      <c r="G383" s="227"/>
      <c r="H383" s="229" t="s">
        <v>1</v>
      </c>
      <c r="I383" s="231"/>
      <c r="J383" s="227"/>
      <c r="K383" s="227"/>
      <c r="L383" s="232"/>
      <c r="M383" s="233"/>
      <c r="N383" s="234"/>
      <c r="O383" s="234"/>
      <c r="P383" s="234"/>
      <c r="Q383" s="234"/>
      <c r="R383" s="234"/>
      <c r="S383" s="234"/>
      <c r="T383" s="23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6" t="s">
        <v>153</v>
      </c>
      <c r="AU383" s="236" t="s">
        <v>142</v>
      </c>
      <c r="AV383" s="13" t="s">
        <v>83</v>
      </c>
      <c r="AW383" s="13" t="s">
        <v>32</v>
      </c>
      <c r="AX383" s="13" t="s">
        <v>78</v>
      </c>
      <c r="AY383" s="236" t="s">
        <v>135</v>
      </c>
    </row>
    <row r="384" s="14" customFormat="1">
      <c r="A384" s="14"/>
      <c r="B384" s="237"/>
      <c r="C384" s="238"/>
      <c r="D384" s="228" t="s">
        <v>153</v>
      </c>
      <c r="E384" s="239" t="s">
        <v>1</v>
      </c>
      <c r="F384" s="240" t="s">
        <v>469</v>
      </c>
      <c r="G384" s="238"/>
      <c r="H384" s="241">
        <v>5.7999999999999998</v>
      </c>
      <c r="I384" s="242"/>
      <c r="J384" s="238"/>
      <c r="K384" s="238"/>
      <c r="L384" s="243"/>
      <c r="M384" s="244"/>
      <c r="N384" s="245"/>
      <c r="O384" s="245"/>
      <c r="P384" s="245"/>
      <c r="Q384" s="245"/>
      <c r="R384" s="245"/>
      <c r="S384" s="245"/>
      <c r="T384" s="24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7" t="s">
        <v>153</v>
      </c>
      <c r="AU384" s="247" t="s">
        <v>142</v>
      </c>
      <c r="AV384" s="14" t="s">
        <v>142</v>
      </c>
      <c r="AW384" s="14" t="s">
        <v>32</v>
      </c>
      <c r="AX384" s="14" t="s">
        <v>78</v>
      </c>
      <c r="AY384" s="247" t="s">
        <v>135</v>
      </c>
    </row>
    <row r="385" s="13" customFormat="1">
      <c r="A385" s="13"/>
      <c r="B385" s="226"/>
      <c r="C385" s="227"/>
      <c r="D385" s="228" t="s">
        <v>153</v>
      </c>
      <c r="E385" s="229" t="s">
        <v>1</v>
      </c>
      <c r="F385" s="230" t="s">
        <v>470</v>
      </c>
      <c r="G385" s="227"/>
      <c r="H385" s="229" t="s">
        <v>1</v>
      </c>
      <c r="I385" s="231"/>
      <c r="J385" s="227"/>
      <c r="K385" s="227"/>
      <c r="L385" s="232"/>
      <c r="M385" s="233"/>
      <c r="N385" s="234"/>
      <c r="O385" s="234"/>
      <c r="P385" s="234"/>
      <c r="Q385" s="234"/>
      <c r="R385" s="234"/>
      <c r="S385" s="234"/>
      <c r="T385" s="23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6" t="s">
        <v>153</v>
      </c>
      <c r="AU385" s="236" t="s">
        <v>142</v>
      </c>
      <c r="AV385" s="13" t="s">
        <v>83</v>
      </c>
      <c r="AW385" s="13" t="s">
        <v>32</v>
      </c>
      <c r="AX385" s="13" t="s">
        <v>78</v>
      </c>
      <c r="AY385" s="236" t="s">
        <v>135</v>
      </c>
    </row>
    <row r="386" s="14" customFormat="1">
      <c r="A386" s="14"/>
      <c r="B386" s="237"/>
      <c r="C386" s="238"/>
      <c r="D386" s="228" t="s">
        <v>153</v>
      </c>
      <c r="E386" s="239" t="s">
        <v>1</v>
      </c>
      <c r="F386" s="240" t="s">
        <v>471</v>
      </c>
      <c r="G386" s="238"/>
      <c r="H386" s="241">
        <v>21.199999999999999</v>
      </c>
      <c r="I386" s="242"/>
      <c r="J386" s="238"/>
      <c r="K386" s="238"/>
      <c r="L386" s="243"/>
      <c r="M386" s="244"/>
      <c r="N386" s="245"/>
      <c r="O386" s="245"/>
      <c r="P386" s="245"/>
      <c r="Q386" s="245"/>
      <c r="R386" s="245"/>
      <c r="S386" s="245"/>
      <c r="T386" s="24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7" t="s">
        <v>153</v>
      </c>
      <c r="AU386" s="247" t="s">
        <v>142</v>
      </c>
      <c r="AV386" s="14" t="s">
        <v>142</v>
      </c>
      <c r="AW386" s="14" t="s">
        <v>32</v>
      </c>
      <c r="AX386" s="14" t="s">
        <v>78</v>
      </c>
      <c r="AY386" s="247" t="s">
        <v>135</v>
      </c>
    </row>
    <row r="387" s="15" customFormat="1">
      <c r="A387" s="15"/>
      <c r="B387" s="248"/>
      <c r="C387" s="249"/>
      <c r="D387" s="228" t="s">
        <v>153</v>
      </c>
      <c r="E387" s="250" t="s">
        <v>1</v>
      </c>
      <c r="F387" s="251" t="s">
        <v>158</v>
      </c>
      <c r="G387" s="249"/>
      <c r="H387" s="252">
        <v>27</v>
      </c>
      <c r="I387" s="253"/>
      <c r="J387" s="249"/>
      <c r="K387" s="249"/>
      <c r="L387" s="254"/>
      <c r="M387" s="255"/>
      <c r="N387" s="256"/>
      <c r="O387" s="256"/>
      <c r="P387" s="256"/>
      <c r="Q387" s="256"/>
      <c r="R387" s="256"/>
      <c r="S387" s="256"/>
      <c r="T387" s="257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58" t="s">
        <v>153</v>
      </c>
      <c r="AU387" s="258" t="s">
        <v>142</v>
      </c>
      <c r="AV387" s="15" t="s">
        <v>141</v>
      </c>
      <c r="AW387" s="15" t="s">
        <v>32</v>
      </c>
      <c r="AX387" s="15" t="s">
        <v>83</v>
      </c>
      <c r="AY387" s="258" t="s">
        <v>135</v>
      </c>
    </row>
    <row r="388" s="2" customFormat="1" ht="16.5" customHeight="1">
      <c r="A388" s="38"/>
      <c r="B388" s="39"/>
      <c r="C388" s="212" t="s">
        <v>472</v>
      </c>
      <c r="D388" s="212" t="s">
        <v>137</v>
      </c>
      <c r="E388" s="213" t="s">
        <v>473</v>
      </c>
      <c r="F388" s="214" t="s">
        <v>474</v>
      </c>
      <c r="G388" s="215" t="s">
        <v>140</v>
      </c>
      <c r="H388" s="216">
        <v>101.363</v>
      </c>
      <c r="I388" s="217"/>
      <c r="J388" s="218">
        <f>ROUND(I388*H388,2)</f>
        <v>0</v>
      </c>
      <c r="K388" s="219"/>
      <c r="L388" s="44"/>
      <c r="M388" s="220" t="s">
        <v>1</v>
      </c>
      <c r="N388" s="221" t="s">
        <v>44</v>
      </c>
      <c r="O388" s="91"/>
      <c r="P388" s="222">
        <f>O388*H388</f>
        <v>0</v>
      </c>
      <c r="Q388" s="222">
        <v>0.00025999999999999998</v>
      </c>
      <c r="R388" s="222">
        <f>Q388*H388</f>
        <v>0.026354379999999997</v>
      </c>
      <c r="S388" s="222">
        <v>0</v>
      </c>
      <c r="T388" s="223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4" t="s">
        <v>141</v>
      </c>
      <c r="AT388" s="224" t="s">
        <v>137</v>
      </c>
      <c r="AU388" s="224" t="s">
        <v>142</v>
      </c>
      <c r="AY388" s="17" t="s">
        <v>135</v>
      </c>
      <c r="BE388" s="225">
        <f>IF(N388="základní",J388,0)</f>
        <v>0</v>
      </c>
      <c r="BF388" s="225">
        <f>IF(N388="snížená",J388,0)</f>
        <v>0</v>
      </c>
      <c r="BG388" s="225">
        <f>IF(N388="zákl. přenesená",J388,0)</f>
        <v>0</v>
      </c>
      <c r="BH388" s="225">
        <f>IF(N388="sníž. přenesená",J388,0)</f>
        <v>0</v>
      </c>
      <c r="BI388" s="225">
        <f>IF(N388="nulová",J388,0)</f>
        <v>0</v>
      </c>
      <c r="BJ388" s="17" t="s">
        <v>142</v>
      </c>
      <c r="BK388" s="225">
        <f>ROUND(I388*H388,2)</f>
        <v>0</v>
      </c>
      <c r="BL388" s="17" t="s">
        <v>141</v>
      </c>
      <c r="BM388" s="224" t="s">
        <v>475</v>
      </c>
    </row>
    <row r="389" s="14" customFormat="1">
      <c r="A389" s="14"/>
      <c r="B389" s="237"/>
      <c r="C389" s="238"/>
      <c r="D389" s="228" t="s">
        <v>153</v>
      </c>
      <c r="E389" s="239" t="s">
        <v>1</v>
      </c>
      <c r="F389" s="240" t="s">
        <v>476</v>
      </c>
      <c r="G389" s="238"/>
      <c r="H389" s="241">
        <v>101.363</v>
      </c>
      <c r="I389" s="242"/>
      <c r="J389" s="238"/>
      <c r="K389" s="238"/>
      <c r="L389" s="243"/>
      <c r="M389" s="244"/>
      <c r="N389" s="245"/>
      <c r="O389" s="245"/>
      <c r="P389" s="245"/>
      <c r="Q389" s="245"/>
      <c r="R389" s="245"/>
      <c r="S389" s="245"/>
      <c r="T389" s="246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7" t="s">
        <v>153</v>
      </c>
      <c r="AU389" s="247" t="s">
        <v>142</v>
      </c>
      <c r="AV389" s="14" t="s">
        <v>142</v>
      </c>
      <c r="AW389" s="14" t="s">
        <v>32</v>
      </c>
      <c r="AX389" s="14" t="s">
        <v>83</v>
      </c>
      <c r="AY389" s="247" t="s">
        <v>135</v>
      </c>
    </row>
    <row r="390" s="2" customFormat="1" ht="21.75" customHeight="1">
      <c r="A390" s="38"/>
      <c r="B390" s="39"/>
      <c r="C390" s="212" t="s">
        <v>477</v>
      </c>
      <c r="D390" s="212" t="s">
        <v>137</v>
      </c>
      <c r="E390" s="213" t="s">
        <v>478</v>
      </c>
      <c r="F390" s="214" t="s">
        <v>479</v>
      </c>
      <c r="G390" s="215" t="s">
        <v>140</v>
      </c>
      <c r="H390" s="216">
        <v>11.563000000000001</v>
      </c>
      <c r="I390" s="217"/>
      <c r="J390" s="218">
        <f>ROUND(I390*H390,2)</f>
        <v>0</v>
      </c>
      <c r="K390" s="219"/>
      <c r="L390" s="44"/>
      <c r="M390" s="220" t="s">
        <v>1</v>
      </c>
      <c r="N390" s="221" t="s">
        <v>44</v>
      </c>
      <c r="O390" s="91"/>
      <c r="P390" s="222">
        <f>O390*H390</f>
        <v>0</v>
      </c>
      <c r="Q390" s="222">
        <v>0.0025000000000000001</v>
      </c>
      <c r="R390" s="222">
        <f>Q390*H390</f>
        <v>0.028907500000000003</v>
      </c>
      <c r="S390" s="222">
        <v>0</v>
      </c>
      <c r="T390" s="223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4" t="s">
        <v>141</v>
      </c>
      <c r="AT390" s="224" t="s">
        <v>137</v>
      </c>
      <c r="AU390" s="224" t="s">
        <v>142</v>
      </c>
      <c r="AY390" s="17" t="s">
        <v>135</v>
      </c>
      <c r="BE390" s="225">
        <f>IF(N390="základní",J390,0)</f>
        <v>0</v>
      </c>
      <c r="BF390" s="225">
        <f>IF(N390="snížená",J390,0)</f>
        <v>0</v>
      </c>
      <c r="BG390" s="225">
        <f>IF(N390="zákl. přenesená",J390,0)</f>
        <v>0</v>
      </c>
      <c r="BH390" s="225">
        <f>IF(N390="sníž. přenesená",J390,0)</f>
        <v>0</v>
      </c>
      <c r="BI390" s="225">
        <f>IF(N390="nulová",J390,0)</f>
        <v>0</v>
      </c>
      <c r="BJ390" s="17" t="s">
        <v>142</v>
      </c>
      <c r="BK390" s="225">
        <f>ROUND(I390*H390,2)</f>
        <v>0</v>
      </c>
      <c r="BL390" s="17" t="s">
        <v>141</v>
      </c>
      <c r="BM390" s="224" t="s">
        <v>480</v>
      </c>
    </row>
    <row r="391" s="14" customFormat="1">
      <c r="A391" s="14"/>
      <c r="B391" s="237"/>
      <c r="C391" s="238"/>
      <c r="D391" s="228" t="s">
        <v>153</v>
      </c>
      <c r="E391" s="239" t="s">
        <v>1</v>
      </c>
      <c r="F391" s="240" t="s">
        <v>481</v>
      </c>
      <c r="G391" s="238"/>
      <c r="H391" s="241">
        <v>11.563000000000001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7" t="s">
        <v>153</v>
      </c>
      <c r="AU391" s="247" t="s">
        <v>142</v>
      </c>
      <c r="AV391" s="14" t="s">
        <v>142</v>
      </c>
      <c r="AW391" s="14" t="s">
        <v>32</v>
      </c>
      <c r="AX391" s="14" t="s">
        <v>83</v>
      </c>
      <c r="AY391" s="247" t="s">
        <v>135</v>
      </c>
    </row>
    <row r="392" s="2" customFormat="1" ht="21.75" customHeight="1">
      <c r="A392" s="38"/>
      <c r="B392" s="39"/>
      <c r="C392" s="212" t="s">
        <v>482</v>
      </c>
      <c r="D392" s="212" t="s">
        <v>137</v>
      </c>
      <c r="E392" s="213" t="s">
        <v>483</v>
      </c>
      <c r="F392" s="214" t="s">
        <v>484</v>
      </c>
      <c r="G392" s="215" t="s">
        <v>140</v>
      </c>
      <c r="H392" s="216">
        <v>6.8049999999999997</v>
      </c>
      <c r="I392" s="217"/>
      <c r="J392" s="218">
        <f>ROUND(I392*H392,2)</f>
        <v>0</v>
      </c>
      <c r="K392" s="219"/>
      <c r="L392" s="44"/>
      <c r="M392" s="220" t="s">
        <v>1</v>
      </c>
      <c r="N392" s="221" t="s">
        <v>44</v>
      </c>
      <c r="O392" s="91"/>
      <c r="P392" s="222">
        <f>O392*H392</f>
        <v>0</v>
      </c>
      <c r="Q392" s="222">
        <v>0.0043800000000000002</v>
      </c>
      <c r="R392" s="222">
        <f>Q392*H392</f>
        <v>0.0298059</v>
      </c>
      <c r="S392" s="222">
        <v>0</v>
      </c>
      <c r="T392" s="223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4" t="s">
        <v>141</v>
      </c>
      <c r="AT392" s="224" t="s">
        <v>137</v>
      </c>
      <c r="AU392" s="224" t="s">
        <v>142</v>
      </c>
      <c r="AY392" s="17" t="s">
        <v>135</v>
      </c>
      <c r="BE392" s="225">
        <f>IF(N392="základní",J392,0)</f>
        <v>0</v>
      </c>
      <c r="BF392" s="225">
        <f>IF(N392="snížená",J392,0)</f>
        <v>0</v>
      </c>
      <c r="BG392" s="225">
        <f>IF(N392="zákl. přenesená",J392,0)</f>
        <v>0</v>
      </c>
      <c r="BH392" s="225">
        <f>IF(N392="sníž. přenesená",J392,0)</f>
        <v>0</v>
      </c>
      <c r="BI392" s="225">
        <f>IF(N392="nulová",J392,0)</f>
        <v>0</v>
      </c>
      <c r="BJ392" s="17" t="s">
        <v>142</v>
      </c>
      <c r="BK392" s="225">
        <f>ROUND(I392*H392,2)</f>
        <v>0</v>
      </c>
      <c r="BL392" s="17" t="s">
        <v>141</v>
      </c>
      <c r="BM392" s="224" t="s">
        <v>485</v>
      </c>
    </row>
    <row r="393" s="13" customFormat="1">
      <c r="A393" s="13"/>
      <c r="B393" s="226"/>
      <c r="C393" s="227"/>
      <c r="D393" s="228" t="s">
        <v>153</v>
      </c>
      <c r="E393" s="229" t="s">
        <v>1</v>
      </c>
      <c r="F393" s="230" t="s">
        <v>486</v>
      </c>
      <c r="G393" s="227"/>
      <c r="H393" s="229" t="s">
        <v>1</v>
      </c>
      <c r="I393" s="231"/>
      <c r="J393" s="227"/>
      <c r="K393" s="227"/>
      <c r="L393" s="232"/>
      <c r="M393" s="233"/>
      <c r="N393" s="234"/>
      <c r="O393" s="234"/>
      <c r="P393" s="234"/>
      <c r="Q393" s="234"/>
      <c r="R393" s="234"/>
      <c r="S393" s="234"/>
      <c r="T393" s="23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6" t="s">
        <v>153</v>
      </c>
      <c r="AU393" s="236" t="s">
        <v>142</v>
      </c>
      <c r="AV393" s="13" t="s">
        <v>83</v>
      </c>
      <c r="AW393" s="13" t="s">
        <v>32</v>
      </c>
      <c r="AX393" s="13" t="s">
        <v>78</v>
      </c>
      <c r="AY393" s="236" t="s">
        <v>135</v>
      </c>
    </row>
    <row r="394" s="14" customFormat="1">
      <c r="A394" s="14"/>
      <c r="B394" s="237"/>
      <c r="C394" s="238"/>
      <c r="D394" s="228" t="s">
        <v>153</v>
      </c>
      <c r="E394" s="239" t="s">
        <v>1</v>
      </c>
      <c r="F394" s="240" t="s">
        <v>487</v>
      </c>
      <c r="G394" s="238"/>
      <c r="H394" s="241">
        <v>6.8049999999999997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7" t="s">
        <v>153</v>
      </c>
      <c r="AU394" s="247" t="s">
        <v>142</v>
      </c>
      <c r="AV394" s="14" t="s">
        <v>142</v>
      </c>
      <c r="AW394" s="14" t="s">
        <v>32</v>
      </c>
      <c r="AX394" s="14" t="s">
        <v>83</v>
      </c>
      <c r="AY394" s="247" t="s">
        <v>135</v>
      </c>
    </row>
    <row r="395" s="2" customFormat="1" ht="24.15" customHeight="1">
      <c r="A395" s="38"/>
      <c r="B395" s="39"/>
      <c r="C395" s="212" t="s">
        <v>488</v>
      </c>
      <c r="D395" s="212" t="s">
        <v>137</v>
      </c>
      <c r="E395" s="213" t="s">
        <v>489</v>
      </c>
      <c r="F395" s="214" t="s">
        <v>490</v>
      </c>
      <c r="G395" s="215" t="s">
        <v>146</v>
      </c>
      <c r="H395" s="216">
        <v>28.524999999999999</v>
      </c>
      <c r="I395" s="217"/>
      <c r="J395" s="218">
        <f>ROUND(I395*H395,2)</f>
        <v>0</v>
      </c>
      <c r="K395" s="219"/>
      <c r="L395" s="44"/>
      <c r="M395" s="220" t="s">
        <v>1</v>
      </c>
      <c r="N395" s="221" t="s">
        <v>44</v>
      </c>
      <c r="O395" s="91"/>
      <c r="P395" s="222">
        <f>O395*H395</f>
        <v>0</v>
      </c>
      <c r="Q395" s="222">
        <v>0</v>
      </c>
      <c r="R395" s="222">
        <f>Q395*H395</f>
        <v>0</v>
      </c>
      <c r="S395" s="222">
        <v>0</v>
      </c>
      <c r="T395" s="223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4" t="s">
        <v>141</v>
      </c>
      <c r="AT395" s="224" t="s">
        <v>137</v>
      </c>
      <c r="AU395" s="224" t="s">
        <v>142</v>
      </c>
      <c r="AY395" s="17" t="s">
        <v>135</v>
      </c>
      <c r="BE395" s="225">
        <f>IF(N395="základní",J395,0)</f>
        <v>0</v>
      </c>
      <c r="BF395" s="225">
        <f>IF(N395="snížená",J395,0)</f>
        <v>0</v>
      </c>
      <c r="BG395" s="225">
        <f>IF(N395="zákl. přenesená",J395,0)</f>
        <v>0</v>
      </c>
      <c r="BH395" s="225">
        <f>IF(N395="sníž. přenesená",J395,0)</f>
        <v>0</v>
      </c>
      <c r="BI395" s="225">
        <f>IF(N395="nulová",J395,0)</f>
        <v>0</v>
      </c>
      <c r="BJ395" s="17" t="s">
        <v>142</v>
      </c>
      <c r="BK395" s="225">
        <f>ROUND(I395*H395,2)</f>
        <v>0</v>
      </c>
      <c r="BL395" s="17" t="s">
        <v>141</v>
      </c>
      <c r="BM395" s="224" t="s">
        <v>491</v>
      </c>
    </row>
    <row r="396" s="13" customFormat="1">
      <c r="A396" s="13"/>
      <c r="B396" s="226"/>
      <c r="C396" s="227"/>
      <c r="D396" s="228" t="s">
        <v>153</v>
      </c>
      <c r="E396" s="229" t="s">
        <v>1</v>
      </c>
      <c r="F396" s="230" t="s">
        <v>492</v>
      </c>
      <c r="G396" s="227"/>
      <c r="H396" s="229" t="s">
        <v>1</v>
      </c>
      <c r="I396" s="231"/>
      <c r="J396" s="227"/>
      <c r="K396" s="227"/>
      <c r="L396" s="232"/>
      <c r="M396" s="233"/>
      <c r="N396" s="234"/>
      <c r="O396" s="234"/>
      <c r="P396" s="234"/>
      <c r="Q396" s="234"/>
      <c r="R396" s="234"/>
      <c r="S396" s="234"/>
      <c r="T396" s="23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6" t="s">
        <v>153</v>
      </c>
      <c r="AU396" s="236" t="s">
        <v>142</v>
      </c>
      <c r="AV396" s="13" t="s">
        <v>83</v>
      </c>
      <c r="AW396" s="13" t="s">
        <v>32</v>
      </c>
      <c r="AX396" s="13" t="s">
        <v>78</v>
      </c>
      <c r="AY396" s="236" t="s">
        <v>135</v>
      </c>
    </row>
    <row r="397" s="14" customFormat="1">
      <c r="A397" s="14"/>
      <c r="B397" s="237"/>
      <c r="C397" s="238"/>
      <c r="D397" s="228" t="s">
        <v>153</v>
      </c>
      <c r="E397" s="239" t="s">
        <v>1</v>
      </c>
      <c r="F397" s="240" t="s">
        <v>493</v>
      </c>
      <c r="G397" s="238"/>
      <c r="H397" s="241">
        <v>28.524999999999999</v>
      </c>
      <c r="I397" s="242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7" t="s">
        <v>153</v>
      </c>
      <c r="AU397" s="247" t="s">
        <v>142</v>
      </c>
      <c r="AV397" s="14" t="s">
        <v>142</v>
      </c>
      <c r="AW397" s="14" t="s">
        <v>32</v>
      </c>
      <c r="AX397" s="14" t="s">
        <v>83</v>
      </c>
      <c r="AY397" s="247" t="s">
        <v>135</v>
      </c>
    </row>
    <row r="398" s="2" customFormat="1" ht="21.75" customHeight="1">
      <c r="A398" s="38"/>
      <c r="B398" s="39"/>
      <c r="C398" s="259" t="s">
        <v>494</v>
      </c>
      <c r="D398" s="259" t="s">
        <v>205</v>
      </c>
      <c r="E398" s="260" t="s">
        <v>495</v>
      </c>
      <c r="F398" s="261" t="s">
        <v>496</v>
      </c>
      <c r="G398" s="262" t="s">
        <v>146</v>
      </c>
      <c r="H398" s="263">
        <v>29.951000000000001</v>
      </c>
      <c r="I398" s="264"/>
      <c r="J398" s="265">
        <f>ROUND(I398*H398,2)</f>
        <v>0</v>
      </c>
      <c r="K398" s="266"/>
      <c r="L398" s="267"/>
      <c r="M398" s="268" t="s">
        <v>1</v>
      </c>
      <c r="N398" s="269" t="s">
        <v>44</v>
      </c>
      <c r="O398" s="91"/>
      <c r="P398" s="222">
        <f>O398*H398</f>
        <v>0</v>
      </c>
      <c r="Q398" s="222">
        <v>0.00012</v>
      </c>
      <c r="R398" s="222">
        <f>Q398*H398</f>
        <v>0.0035941200000000001</v>
      </c>
      <c r="S398" s="222">
        <v>0</v>
      </c>
      <c r="T398" s="223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4" t="s">
        <v>184</v>
      </c>
      <c r="AT398" s="224" t="s">
        <v>205</v>
      </c>
      <c r="AU398" s="224" t="s">
        <v>142</v>
      </c>
      <c r="AY398" s="17" t="s">
        <v>135</v>
      </c>
      <c r="BE398" s="225">
        <f>IF(N398="základní",J398,0)</f>
        <v>0</v>
      </c>
      <c r="BF398" s="225">
        <f>IF(N398="snížená",J398,0)</f>
        <v>0</v>
      </c>
      <c r="BG398" s="225">
        <f>IF(N398="zákl. přenesená",J398,0)</f>
        <v>0</v>
      </c>
      <c r="BH398" s="225">
        <f>IF(N398="sníž. přenesená",J398,0)</f>
        <v>0</v>
      </c>
      <c r="BI398" s="225">
        <f>IF(N398="nulová",J398,0)</f>
        <v>0</v>
      </c>
      <c r="BJ398" s="17" t="s">
        <v>142</v>
      </c>
      <c r="BK398" s="225">
        <f>ROUND(I398*H398,2)</f>
        <v>0</v>
      </c>
      <c r="BL398" s="17" t="s">
        <v>141</v>
      </c>
      <c r="BM398" s="224" t="s">
        <v>497</v>
      </c>
    </row>
    <row r="399" s="14" customFormat="1">
      <c r="A399" s="14"/>
      <c r="B399" s="237"/>
      <c r="C399" s="238"/>
      <c r="D399" s="228" t="s">
        <v>153</v>
      </c>
      <c r="E399" s="239" t="s">
        <v>1</v>
      </c>
      <c r="F399" s="240" t="s">
        <v>498</v>
      </c>
      <c r="G399" s="238"/>
      <c r="H399" s="241">
        <v>28.524999999999999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7" t="s">
        <v>153</v>
      </c>
      <c r="AU399" s="247" t="s">
        <v>142</v>
      </c>
      <c r="AV399" s="14" t="s">
        <v>142</v>
      </c>
      <c r="AW399" s="14" t="s">
        <v>32</v>
      </c>
      <c r="AX399" s="14" t="s">
        <v>83</v>
      </c>
      <c r="AY399" s="247" t="s">
        <v>135</v>
      </c>
    </row>
    <row r="400" s="14" customFormat="1">
      <c r="A400" s="14"/>
      <c r="B400" s="237"/>
      <c r="C400" s="238"/>
      <c r="D400" s="228" t="s">
        <v>153</v>
      </c>
      <c r="E400" s="238"/>
      <c r="F400" s="240" t="s">
        <v>499</v>
      </c>
      <c r="G400" s="238"/>
      <c r="H400" s="241">
        <v>29.951000000000001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7" t="s">
        <v>153</v>
      </c>
      <c r="AU400" s="247" t="s">
        <v>142</v>
      </c>
      <c r="AV400" s="14" t="s">
        <v>142</v>
      </c>
      <c r="AW400" s="14" t="s">
        <v>4</v>
      </c>
      <c r="AX400" s="14" t="s">
        <v>83</v>
      </c>
      <c r="AY400" s="247" t="s">
        <v>135</v>
      </c>
    </row>
    <row r="401" s="2" customFormat="1" ht="24.15" customHeight="1">
      <c r="A401" s="38"/>
      <c r="B401" s="39"/>
      <c r="C401" s="212" t="s">
        <v>500</v>
      </c>
      <c r="D401" s="212" t="s">
        <v>137</v>
      </c>
      <c r="E401" s="213" t="s">
        <v>501</v>
      </c>
      <c r="F401" s="214" t="s">
        <v>502</v>
      </c>
      <c r="G401" s="215" t="s">
        <v>146</v>
      </c>
      <c r="H401" s="216">
        <v>14.300000000000001</v>
      </c>
      <c r="I401" s="217"/>
      <c r="J401" s="218">
        <f>ROUND(I401*H401,2)</f>
        <v>0</v>
      </c>
      <c r="K401" s="219"/>
      <c r="L401" s="44"/>
      <c r="M401" s="220" t="s">
        <v>1</v>
      </c>
      <c r="N401" s="221" t="s">
        <v>44</v>
      </c>
      <c r="O401" s="91"/>
      <c r="P401" s="222">
        <f>O401*H401</f>
        <v>0</v>
      </c>
      <c r="Q401" s="222">
        <v>0</v>
      </c>
      <c r="R401" s="222">
        <f>Q401*H401</f>
        <v>0</v>
      </c>
      <c r="S401" s="222">
        <v>0</v>
      </c>
      <c r="T401" s="223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4" t="s">
        <v>141</v>
      </c>
      <c r="AT401" s="224" t="s">
        <v>137</v>
      </c>
      <c r="AU401" s="224" t="s">
        <v>142</v>
      </c>
      <c r="AY401" s="17" t="s">
        <v>135</v>
      </c>
      <c r="BE401" s="225">
        <f>IF(N401="základní",J401,0)</f>
        <v>0</v>
      </c>
      <c r="BF401" s="225">
        <f>IF(N401="snížená",J401,0)</f>
        <v>0</v>
      </c>
      <c r="BG401" s="225">
        <f>IF(N401="zákl. přenesená",J401,0)</f>
        <v>0</v>
      </c>
      <c r="BH401" s="225">
        <f>IF(N401="sníž. přenesená",J401,0)</f>
        <v>0</v>
      </c>
      <c r="BI401" s="225">
        <f>IF(N401="nulová",J401,0)</f>
        <v>0</v>
      </c>
      <c r="BJ401" s="17" t="s">
        <v>142</v>
      </c>
      <c r="BK401" s="225">
        <f>ROUND(I401*H401,2)</f>
        <v>0</v>
      </c>
      <c r="BL401" s="17" t="s">
        <v>141</v>
      </c>
      <c r="BM401" s="224" t="s">
        <v>503</v>
      </c>
    </row>
    <row r="402" s="13" customFormat="1">
      <c r="A402" s="13"/>
      <c r="B402" s="226"/>
      <c r="C402" s="227"/>
      <c r="D402" s="228" t="s">
        <v>153</v>
      </c>
      <c r="E402" s="229" t="s">
        <v>1</v>
      </c>
      <c r="F402" s="230" t="s">
        <v>504</v>
      </c>
      <c r="G402" s="227"/>
      <c r="H402" s="229" t="s">
        <v>1</v>
      </c>
      <c r="I402" s="231"/>
      <c r="J402" s="227"/>
      <c r="K402" s="227"/>
      <c r="L402" s="232"/>
      <c r="M402" s="233"/>
      <c r="N402" s="234"/>
      <c r="O402" s="234"/>
      <c r="P402" s="234"/>
      <c r="Q402" s="234"/>
      <c r="R402" s="234"/>
      <c r="S402" s="234"/>
      <c r="T402" s="23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6" t="s">
        <v>153</v>
      </c>
      <c r="AU402" s="236" t="s">
        <v>142</v>
      </c>
      <c r="AV402" s="13" t="s">
        <v>83</v>
      </c>
      <c r="AW402" s="13" t="s">
        <v>32</v>
      </c>
      <c r="AX402" s="13" t="s">
        <v>78</v>
      </c>
      <c r="AY402" s="236" t="s">
        <v>135</v>
      </c>
    </row>
    <row r="403" s="14" customFormat="1">
      <c r="A403" s="14"/>
      <c r="B403" s="237"/>
      <c r="C403" s="238"/>
      <c r="D403" s="228" t="s">
        <v>153</v>
      </c>
      <c r="E403" s="239" t="s">
        <v>1</v>
      </c>
      <c r="F403" s="240" t="s">
        <v>505</v>
      </c>
      <c r="G403" s="238"/>
      <c r="H403" s="241">
        <v>14.300000000000001</v>
      </c>
      <c r="I403" s="242"/>
      <c r="J403" s="238"/>
      <c r="K403" s="238"/>
      <c r="L403" s="243"/>
      <c r="M403" s="244"/>
      <c r="N403" s="245"/>
      <c r="O403" s="245"/>
      <c r="P403" s="245"/>
      <c r="Q403" s="245"/>
      <c r="R403" s="245"/>
      <c r="S403" s="245"/>
      <c r="T403" s="246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7" t="s">
        <v>153</v>
      </c>
      <c r="AU403" s="247" t="s">
        <v>142</v>
      </c>
      <c r="AV403" s="14" t="s">
        <v>142</v>
      </c>
      <c r="AW403" s="14" t="s">
        <v>32</v>
      </c>
      <c r="AX403" s="14" t="s">
        <v>83</v>
      </c>
      <c r="AY403" s="247" t="s">
        <v>135</v>
      </c>
    </row>
    <row r="404" s="2" customFormat="1" ht="24.15" customHeight="1">
      <c r="A404" s="38"/>
      <c r="B404" s="39"/>
      <c r="C404" s="259" t="s">
        <v>506</v>
      </c>
      <c r="D404" s="259" t="s">
        <v>205</v>
      </c>
      <c r="E404" s="260" t="s">
        <v>507</v>
      </c>
      <c r="F404" s="261" t="s">
        <v>508</v>
      </c>
      <c r="G404" s="262" t="s">
        <v>146</v>
      </c>
      <c r="H404" s="263">
        <v>15.015000000000001</v>
      </c>
      <c r="I404" s="264"/>
      <c r="J404" s="265">
        <f>ROUND(I404*H404,2)</f>
        <v>0</v>
      </c>
      <c r="K404" s="266"/>
      <c r="L404" s="267"/>
      <c r="M404" s="268" t="s">
        <v>1</v>
      </c>
      <c r="N404" s="269" t="s">
        <v>44</v>
      </c>
      <c r="O404" s="91"/>
      <c r="P404" s="222">
        <f>O404*H404</f>
        <v>0</v>
      </c>
      <c r="Q404" s="222">
        <v>4.0000000000000003E-05</v>
      </c>
      <c r="R404" s="222">
        <f>Q404*H404</f>
        <v>0.00060060000000000007</v>
      </c>
      <c r="S404" s="222">
        <v>0</v>
      </c>
      <c r="T404" s="223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4" t="s">
        <v>184</v>
      </c>
      <c r="AT404" s="224" t="s">
        <v>205</v>
      </c>
      <c r="AU404" s="224" t="s">
        <v>142</v>
      </c>
      <c r="AY404" s="17" t="s">
        <v>135</v>
      </c>
      <c r="BE404" s="225">
        <f>IF(N404="základní",J404,0)</f>
        <v>0</v>
      </c>
      <c r="BF404" s="225">
        <f>IF(N404="snížená",J404,0)</f>
        <v>0</v>
      </c>
      <c r="BG404" s="225">
        <f>IF(N404="zákl. přenesená",J404,0)</f>
        <v>0</v>
      </c>
      <c r="BH404" s="225">
        <f>IF(N404="sníž. přenesená",J404,0)</f>
        <v>0</v>
      </c>
      <c r="BI404" s="225">
        <f>IF(N404="nulová",J404,0)</f>
        <v>0</v>
      </c>
      <c r="BJ404" s="17" t="s">
        <v>142</v>
      </c>
      <c r="BK404" s="225">
        <f>ROUND(I404*H404,2)</f>
        <v>0</v>
      </c>
      <c r="BL404" s="17" t="s">
        <v>141</v>
      </c>
      <c r="BM404" s="224" t="s">
        <v>509</v>
      </c>
    </row>
    <row r="405" s="14" customFormat="1">
      <c r="A405" s="14"/>
      <c r="B405" s="237"/>
      <c r="C405" s="238"/>
      <c r="D405" s="228" t="s">
        <v>153</v>
      </c>
      <c r="E405" s="238"/>
      <c r="F405" s="240" t="s">
        <v>510</v>
      </c>
      <c r="G405" s="238"/>
      <c r="H405" s="241">
        <v>15.015000000000001</v>
      </c>
      <c r="I405" s="242"/>
      <c r="J405" s="238"/>
      <c r="K405" s="238"/>
      <c r="L405" s="243"/>
      <c r="M405" s="244"/>
      <c r="N405" s="245"/>
      <c r="O405" s="245"/>
      <c r="P405" s="245"/>
      <c r="Q405" s="245"/>
      <c r="R405" s="245"/>
      <c r="S405" s="245"/>
      <c r="T405" s="24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7" t="s">
        <v>153</v>
      </c>
      <c r="AU405" s="247" t="s">
        <v>142</v>
      </c>
      <c r="AV405" s="14" t="s">
        <v>142</v>
      </c>
      <c r="AW405" s="14" t="s">
        <v>4</v>
      </c>
      <c r="AX405" s="14" t="s">
        <v>83</v>
      </c>
      <c r="AY405" s="247" t="s">
        <v>135</v>
      </c>
    </row>
    <row r="406" s="2" customFormat="1" ht="24.15" customHeight="1">
      <c r="A406" s="38"/>
      <c r="B406" s="39"/>
      <c r="C406" s="212" t="s">
        <v>511</v>
      </c>
      <c r="D406" s="212" t="s">
        <v>137</v>
      </c>
      <c r="E406" s="213" t="s">
        <v>512</v>
      </c>
      <c r="F406" s="214" t="s">
        <v>513</v>
      </c>
      <c r="G406" s="215" t="s">
        <v>140</v>
      </c>
      <c r="H406" s="216">
        <v>101.363</v>
      </c>
      <c r="I406" s="217"/>
      <c r="J406" s="218">
        <f>ROUND(I406*H406,2)</f>
        <v>0</v>
      </c>
      <c r="K406" s="219"/>
      <c r="L406" s="44"/>
      <c r="M406" s="220" t="s">
        <v>1</v>
      </c>
      <c r="N406" s="221" t="s">
        <v>44</v>
      </c>
      <c r="O406" s="91"/>
      <c r="P406" s="222">
        <f>O406*H406</f>
        <v>0</v>
      </c>
      <c r="Q406" s="222">
        <v>0.00020000000000000001</v>
      </c>
      <c r="R406" s="222">
        <f>Q406*H406</f>
        <v>0.020272600000000002</v>
      </c>
      <c r="S406" s="222">
        <v>0</v>
      </c>
      <c r="T406" s="223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4" t="s">
        <v>141</v>
      </c>
      <c r="AT406" s="224" t="s">
        <v>137</v>
      </c>
      <c r="AU406" s="224" t="s">
        <v>142</v>
      </c>
      <c r="AY406" s="17" t="s">
        <v>135</v>
      </c>
      <c r="BE406" s="225">
        <f>IF(N406="základní",J406,0)</f>
        <v>0</v>
      </c>
      <c r="BF406" s="225">
        <f>IF(N406="snížená",J406,0)</f>
        <v>0</v>
      </c>
      <c r="BG406" s="225">
        <f>IF(N406="zákl. přenesená",J406,0)</f>
        <v>0</v>
      </c>
      <c r="BH406" s="225">
        <f>IF(N406="sníž. přenesená",J406,0)</f>
        <v>0</v>
      </c>
      <c r="BI406" s="225">
        <f>IF(N406="nulová",J406,0)</f>
        <v>0</v>
      </c>
      <c r="BJ406" s="17" t="s">
        <v>142</v>
      </c>
      <c r="BK406" s="225">
        <f>ROUND(I406*H406,2)</f>
        <v>0</v>
      </c>
      <c r="BL406" s="17" t="s">
        <v>141</v>
      </c>
      <c r="BM406" s="224" t="s">
        <v>514</v>
      </c>
    </row>
    <row r="407" s="14" customFormat="1">
      <c r="A407" s="14"/>
      <c r="B407" s="237"/>
      <c r="C407" s="238"/>
      <c r="D407" s="228" t="s">
        <v>153</v>
      </c>
      <c r="E407" s="239" t="s">
        <v>1</v>
      </c>
      <c r="F407" s="240" t="s">
        <v>476</v>
      </c>
      <c r="G407" s="238"/>
      <c r="H407" s="241">
        <v>101.363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7" t="s">
        <v>153</v>
      </c>
      <c r="AU407" s="247" t="s">
        <v>142</v>
      </c>
      <c r="AV407" s="14" t="s">
        <v>142</v>
      </c>
      <c r="AW407" s="14" t="s">
        <v>32</v>
      </c>
      <c r="AX407" s="14" t="s">
        <v>83</v>
      </c>
      <c r="AY407" s="247" t="s">
        <v>135</v>
      </c>
    </row>
    <row r="408" s="2" customFormat="1" ht="24.15" customHeight="1">
      <c r="A408" s="38"/>
      <c r="B408" s="39"/>
      <c r="C408" s="212" t="s">
        <v>515</v>
      </c>
      <c r="D408" s="212" t="s">
        <v>137</v>
      </c>
      <c r="E408" s="213" t="s">
        <v>516</v>
      </c>
      <c r="F408" s="214" t="s">
        <v>517</v>
      </c>
      <c r="G408" s="215" t="s">
        <v>140</v>
      </c>
      <c r="H408" s="216">
        <v>3.5179999999999998</v>
      </c>
      <c r="I408" s="217"/>
      <c r="J408" s="218">
        <f>ROUND(I408*H408,2)</f>
        <v>0</v>
      </c>
      <c r="K408" s="219"/>
      <c r="L408" s="44"/>
      <c r="M408" s="220" t="s">
        <v>1</v>
      </c>
      <c r="N408" s="221" t="s">
        <v>44</v>
      </c>
      <c r="O408" s="91"/>
      <c r="P408" s="222">
        <f>O408*H408</f>
        <v>0</v>
      </c>
      <c r="Q408" s="222">
        <v>0.00018000000000000001</v>
      </c>
      <c r="R408" s="222">
        <f>Q408*H408</f>
        <v>0.00063323999999999997</v>
      </c>
      <c r="S408" s="222">
        <v>0</v>
      </c>
      <c r="T408" s="223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4" t="s">
        <v>141</v>
      </c>
      <c r="AT408" s="224" t="s">
        <v>137</v>
      </c>
      <c r="AU408" s="224" t="s">
        <v>142</v>
      </c>
      <c r="AY408" s="17" t="s">
        <v>135</v>
      </c>
      <c r="BE408" s="225">
        <f>IF(N408="základní",J408,0)</f>
        <v>0</v>
      </c>
      <c r="BF408" s="225">
        <f>IF(N408="snížená",J408,0)</f>
        <v>0</v>
      </c>
      <c r="BG408" s="225">
        <f>IF(N408="zákl. přenesená",J408,0)</f>
        <v>0</v>
      </c>
      <c r="BH408" s="225">
        <f>IF(N408="sníž. přenesená",J408,0)</f>
        <v>0</v>
      </c>
      <c r="BI408" s="225">
        <f>IF(N408="nulová",J408,0)</f>
        <v>0</v>
      </c>
      <c r="BJ408" s="17" t="s">
        <v>142</v>
      </c>
      <c r="BK408" s="225">
        <f>ROUND(I408*H408,2)</f>
        <v>0</v>
      </c>
      <c r="BL408" s="17" t="s">
        <v>141</v>
      </c>
      <c r="BM408" s="224" t="s">
        <v>518</v>
      </c>
    </row>
    <row r="409" s="14" customFormat="1">
      <c r="A409" s="14"/>
      <c r="B409" s="237"/>
      <c r="C409" s="238"/>
      <c r="D409" s="228" t="s">
        <v>153</v>
      </c>
      <c r="E409" s="239" t="s">
        <v>1</v>
      </c>
      <c r="F409" s="240" t="s">
        <v>519</v>
      </c>
      <c r="G409" s="238"/>
      <c r="H409" s="241">
        <v>3.5179999999999998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7" t="s">
        <v>153</v>
      </c>
      <c r="AU409" s="247" t="s">
        <v>142</v>
      </c>
      <c r="AV409" s="14" t="s">
        <v>142</v>
      </c>
      <c r="AW409" s="14" t="s">
        <v>32</v>
      </c>
      <c r="AX409" s="14" t="s">
        <v>83</v>
      </c>
      <c r="AY409" s="247" t="s">
        <v>135</v>
      </c>
    </row>
    <row r="410" s="2" customFormat="1" ht="24.15" customHeight="1">
      <c r="A410" s="38"/>
      <c r="B410" s="39"/>
      <c r="C410" s="212" t="s">
        <v>520</v>
      </c>
      <c r="D410" s="212" t="s">
        <v>137</v>
      </c>
      <c r="E410" s="213" t="s">
        <v>521</v>
      </c>
      <c r="F410" s="214" t="s">
        <v>522</v>
      </c>
      <c r="G410" s="215" t="s">
        <v>140</v>
      </c>
      <c r="H410" s="216">
        <v>101.363</v>
      </c>
      <c r="I410" s="217"/>
      <c r="J410" s="218">
        <f>ROUND(I410*H410,2)</f>
        <v>0</v>
      </c>
      <c r="K410" s="219"/>
      <c r="L410" s="44"/>
      <c r="M410" s="220" t="s">
        <v>1</v>
      </c>
      <c r="N410" s="221" t="s">
        <v>44</v>
      </c>
      <c r="O410" s="91"/>
      <c r="P410" s="222">
        <f>O410*H410</f>
        <v>0</v>
      </c>
      <c r="Q410" s="222">
        <v>0.018100000000000002</v>
      </c>
      <c r="R410" s="222">
        <f>Q410*H410</f>
        <v>1.8346703000000002</v>
      </c>
      <c r="S410" s="222">
        <v>0</v>
      </c>
      <c r="T410" s="223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4" t="s">
        <v>141</v>
      </c>
      <c r="AT410" s="224" t="s">
        <v>137</v>
      </c>
      <c r="AU410" s="224" t="s">
        <v>142</v>
      </c>
      <c r="AY410" s="17" t="s">
        <v>135</v>
      </c>
      <c r="BE410" s="225">
        <f>IF(N410="základní",J410,0)</f>
        <v>0</v>
      </c>
      <c r="BF410" s="225">
        <f>IF(N410="snížená",J410,0)</f>
        <v>0</v>
      </c>
      <c r="BG410" s="225">
        <f>IF(N410="zákl. přenesená",J410,0)</f>
        <v>0</v>
      </c>
      <c r="BH410" s="225">
        <f>IF(N410="sníž. přenesená",J410,0)</f>
        <v>0</v>
      </c>
      <c r="BI410" s="225">
        <f>IF(N410="nulová",J410,0)</f>
        <v>0</v>
      </c>
      <c r="BJ410" s="17" t="s">
        <v>142</v>
      </c>
      <c r="BK410" s="225">
        <f>ROUND(I410*H410,2)</f>
        <v>0</v>
      </c>
      <c r="BL410" s="17" t="s">
        <v>141</v>
      </c>
      <c r="BM410" s="224" t="s">
        <v>523</v>
      </c>
    </row>
    <row r="411" s="14" customFormat="1">
      <c r="A411" s="14"/>
      <c r="B411" s="237"/>
      <c r="C411" s="238"/>
      <c r="D411" s="228" t="s">
        <v>153</v>
      </c>
      <c r="E411" s="239" t="s">
        <v>1</v>
      </c>
      <c r="F411" s="240" t="s">
        <v>476</v>
      </c>
      <c r="G411" s="238"/>
      <c r="H411" s="241">
        <v>101.363</v>
      </c>
      <c r="I411" s="242"/>
      <c r="J411" s="238"/>
      <c r="K411" s="238"/>
      <c r="L411" s="243"/>
      <c r="M411" s="244"/>
      <c r="N411" s="245"/>
      <c r="O411" s="245"/>
      <c r="P411" s="245"/>
      <c r="Q411" s="245"/>
      <c r="R411" s="245"/>
      <c r="S411" s="245"/>
      <c r="T411" s="246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7" t="s">
        <v>153</v>
      </c>
      <c r="AU411" s="247" t="s">
        <v>142</v>
      </c>
      <c r="AV411" s="14" t="s">
        <v>142</v>
      </c>
      <c r="AW411" s="14" t="s">
        <v>32</v>
      </c>
      <c r="AX411" s="14" t="s">
        <v>83</v>
      </c>
      <c r="AY411" s="247" t="s">
        <v>135</v>
      </c>
    </row>
    <row r="412" s="2" customFormat="1" ht="24.15" customHeight="1">
      <c r="A412" s="38"/>
      <c r="B412" s="39"/>
      <c r="C412" s="212" t="s">
        <v>524</v>
      </c>
      <c r="D412" s="212" t="s">
        <v>137</v>
      </c>
      <c r="E412" s="213" t="s">
        <v>525</v>
      </c>
      <c r="F412" s="214" t="s">
        <v>526</v>
      </c>
      <c r="G412" s="215" t="s">
        <v>140</v>
      </c>
      <c r="H412" s="216">
        <v>3.5179999999999998</v>
      </c>
      <c r="I412" s="217"/>
      <c r="J412" s="218">
        <f>ROUND(I412*H412,2)</f>
        <v>0</v>
      </c>
      <c r="K412" s="219"/>
      <c r="L412" s="44"/>
      <c r="M412" s="220" t="s">
        <v>1</v>
      </c>
      <c r="N412" s="221" t="s">
        <v>44</v>
      </c>
      <c r="O412" s="91"/>
      <c r="P412" s="222">
        <f>O412*H412</f>
        <v>0</v>
      </c>
      <c r="Q412" s="222">
        <v>0.0057000000000000002</v>
      </c>
      <c r="R412" s="222">
        <f>Q412*H412</f>
        <v>0.0200526</v>
      </c>
      <c r="S412" s="222">
        <v>0</v>
      </c>
      <c r="T412" s="223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4" t="s">
        <v>141</v>
      </c>
      <c r="AT412" s="224" t="s">
        <v>137</v>
      </c>
      <c r="AU412" s="224" t="s">
        <v>142</v>
      </c>
      <c r="AY412" s="17" t="s">
        <v>135</v>
      </c>
      <c r="BE412" s="225">
        <f>IF(N412="základní",J412,0)</f>
        <v>0</v>
      </c>
      <c r="BF412" s="225">
        <f>IF(N412="snížená",J412,0)</f>
        <v>0</v>
      </c>
      <c r="BG412" s="225">
        <f>IF(N412="zákl. přenesená",J412,0)</f>
        <v>0</v>
      </c>
      <c r="BH412" s="225">
        <f>IF(N412="sníž. přenesená",J412,0)</f>
        <v>0</v>
      </c>
      <c r="BI412" s="225">
        <f>IF(N412="nulová",J412,0)</f>
        <v>0</v>
      </c>
      <c r="BJ412" s="17" t="s">
        <v>142</v>
      </c>
      <c r="BK412" s="225">
        <f>ROUND(I412*H412,2)</f>
        <v>0</v>
      </c>
      <c r="BL412" s="17" t="s">
        <v>141</v>
      </c>
      <c r="BM412" s="224" t="s">
        <v>527</v>
      </c>
    </row>
    <row r="413" s="14" customFormat="1">
      <c r="A413" s="14"/>
      <c r="B413" s="237"/>
      <c r="C413" s="238"/>
      <c r="D413" s="228" t="s">
        <v>153</v>
      </c>
      <c r="E413" s="239" t="s">
        <v>1</v>
      </c>
      <c r="F413" s="240" t="s">
        <v>519</v>
      </c>
      <c r="G413" s="238"/>
      <c r="H413" s="241">
        <v>3.5179999999999998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7" t="s">
        <v>153</v>
      </c>
      <c r="AU413" s="247" t="s">
        <v>142</v>
      </c>
      <c r="AV413" s="14" t="s">
        <v>142</v>
      </c>
      <c r="AW413" s="14" t="s">
        <v>32</v>
      </c>
      <c r="AX413" s="14" t="s">
        <v>83</v>
      </c>
      <c r="AY413" s="247" t="s">
        <v>135</v>
      </c>
    </row>
    <row r="414" s="2" customFormat="1" ht="24.15" customHeight="1">
      <c r="A414" s="38"/>
      <c r="B414" s="39"/>
      <c r="C414" s="212" t="s">
        <v>528</v>
      </c>
      <c r="D414" s="212" t="s">
        <v>137</v>
      </c>
      <c r="E414" s="213" t="s">
        <v>529</v>
      </c>
      <c r="F414" s="214" t="s">
        <v>530</v>
      </c>
      <c r="G414" s="215" t="s">
        <v>140</v>
      </c>
      <c r="H414" s="216">
        <v>101.363</v>
      </c>
      <c r="I414" s="217"/>
      <c r="J414" s="218">
        <f>ROUND(I414*H414,2)</f>
        <v>0</v>
      </c>
      <c r="K414" s="219"/>
      <c r="L414" s="44"/>
      <c r="M414" s="220" t="s">
        <v>1</v>
      </c>
      <c r="N414" s="221" t="s">
        <v>44</v>
      </c>
      <c r="O414" s="91"/>
      <c r="P414" s="222">
        <f>O414*H414</f>
        <v>0</v>
      </c>
      <c r="Q414" s="222">
        <v>0.0027000000000000001</v>
      </c>
      <c r="R414" s="222">
        <f>Q414*H414</f>
        <v>0.27368010000000004</v>
      </c>
      <c r="S414" s="222">
        <v>0</v>
      </c>
      <c r="T414" s="223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4" t="s">
        <v>141</v>
      </c>
      <c r="AT414" s="224" t="s">
        <v>137</v>
      </c>
      <c r="AU414" s="224" t="s">
        <v>142</v>
      </c>
      <c r="AY414" s="17" t="s">
        <v>135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17" t="s">
        <v>142</v>
      </c>
      <c r="BK414" s="225">
        <f>ROUND(I414*H414,2)</f>
        <v>0</v>
      </c>
      <c r="BL414" s="17" t="s">
        <v>141</v>
      </c>
      <c r="BM414" s="224" t="s">
        <v>531</v>
      </c>
    </row>
    <row r="415" s="14" customFormat="1">
      <c r="A415" s="14"/>
      <c r="B415" s="237"/>
      <c r="C415" s="238"/>
      <c r="D415" s="228" t="s">
        <v>153</v>
      </c>
      <c r="E415" s="239" t="s">
        <v>1</v>
      </c>
      <c r="F415" s="240" t="s">
        <v>476</v>
      </c>
      <c r="G415" s="238"/>
      <c r="H415" s="241">
        <v>101.363</v>
      </c>
      <c r="I415" s="242"/>
      <c r="J415" s="238"/>
      <c r="K415" s="238"/>
      <c r="L415" s="243"/>
      <c r="M415" s="244"/>
      <c r="N415" s="245"/>
      <c r="O415" s="245"/>
      <c r="P415" s="245"/>
      <c r="Q415" s="245"/>
      <c r="R415" s="245"/>
      <c r="S415" s="245"/>
      <c r="T415" s="246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7" t="s">
        <v>153</v>
      </c>
      <c r="AU415" s="247" t="s">
        <v>142</v>
      </c>
      <c r="AV415" s="14" t="s">
        <v>142</v>
      </c>
      <c r="AW415" s="14" t="s">
        <v>32</v>
      </c>
      <c r="AX415" s="14" t="s">
        <v>83</v>
      </c>
      <c r="AY415" s="247" t="s">
        <v>135</v>
      </c>
    </row>
    <row r="416" s="2" customFormat="1" ht="33" customHeight="1">
      <c r="A416" s="38"/>
      <c r="B416" s="39"/>
      <c r="C416" s="212" t="s">
        <v>532</v>
      </c>
      <c r="D416" s="212" t="s">
        <v>137</v>
      </c>
      <c r="E416" s="213" t="s">
        <v>533</v>
      </c>
      <c r="F416" s="214" t="s">
        <v>534</v>
      </c>
      <c r="G416" s="215" t="s">
        <v>151</v>
      </c>
      <c r="H416" s="216">
        <v>0.60299999999999998</v>
      </c>
      <c r="I416" s="217"/>
      <c r="J416" s="218">
        <f>ROUND(I416*H416,2)</f>
        <v>0</v>
      </c>
      <c r="K416" s="219"/>
      <c r="L416" s="44"/>
      <c r="M416" s="220" t="s">
        <v>1</v>
      </c>
      <c r="N416" s="221" t="s">
        <v>44</v>
      </c>
      <c r="O416" s="91"/>
      <c r="P416" s="222">
        <f>O416*H416</f>
        <v>0</v>
      </c>
      <c r="Q416" s="222">
        <v>2.5018699999999998</v>
      </c>
      <c r="R416" s="222">
        <f>Q416*H416</f>
        <v>1.5086276099999998</v>
      </c>
      <c r="S416" s="222">
        <v>0</v>
      </c>
      <c r="T416" s="223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4" t="s">
        <v>141</v>
      </c>
      <c r="AT416" s="224" t="s">
        <v>137</v>
      </c>
      <c r="AU416" s="224" t="s">
        <v>142</v>
      </c>
      <c r="AY416" s="17" t="s">
        <v>135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17" t="s">
        <v>142</v>
      </c>
      <c r="BK416" s="225">
        <f>ROUND(I416*H416,2)</f>
        <v>0</v>
      </c>
      <c r="BL416" s="17" t="s">
        <v>141</v>
      </c>
      <c r="BM416" s="224" t="s">
        <v>535</v>
      </c>
    </row>
    <row r="417" s="13" customFormat="1">
      <c r="A417" s="13"/>
      <c r="B417" s="226"/>
      <c r="C417" s="227"/>
      <c r="D417" s="228" t="s">
        <v>153</v>
      </c>
      <c r="E417" s="229" t="s">
        <v>1</v>
      </c>
      <c r="F417" s="230" t="s">
        <v>536</v>
      </c>
      <c r="G417" s="227"/>
      <c r="H417" s="229" t="s">
        <v>1</v>
      </c>
      <c r="I417" s="231"/>
      <c r="J417" s="227"/>
      <c r="K417" s="227"/>
      <c r="L417" s="232"/>
      <c r="M417" s="233"/>
      <c r="N417" s="234"/>
      <c r="O417" s="234"/>
      <c r="P417" s="234"/>
      <c r="Q417" s="234"/>
      <c r="R417" s="234"/>
      <c r="S417" s="234"/>
      <c r="T417" s="235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6" t="s">
        <v>153</v>
      </c>
      <c r="AU417" s="236" t="s">
        <v>142</v>
      </c>
      <c r="AV417" s="13" t="s">
        <v>83</v>
      </c>
      <c r="AW417" s="13" t="s">
        <v>32</v>
      </c>
      <c r="AX417" s="13" t="s">
        <v>78</v>
      </c>
      <c r="AY417" s="236" t="s">
        <v>135</v>
      </c>
    </row>
    <row r="418" s="14" customFormat="1">
      <c r="A418" s="14"/>
      <c r="B418" s="237"/>
      <c r="C418" s="238"/>
      <c r="D418" s="228" t="s">
        <v>153</v>
      </c>
      <c r="E418" s="239" t="s">
        <v>1</v>
      </c>
      <c r="F418" s="240" t="s">
        <v>537</v>
      </c>
      <c r="G418" s="238"/>
      <c r="H418" s="241">
        <v>0.60299999999999998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7" t="s">
        <v>153</v>
      </c>
      <c r="AU418" s="247" t="s">
        <v>142</v>
      </c>
      <c r="AV418" s="14" t="s">
        <v>142</v>
      </c>
      <c r="AW418" s="14" t="s">
        <v>32</v>
      </c>
      <c r="AX418" s="14" t="s">
        <v>83</v>
      </c>
      <c r="AY418" s="247" t="s">
        <v>135</v>
      </c>
    </row>
    <row r="419" s="2" customFormat="1" ht="24.15" customHeight="1">
      <c r="A419" s="38"/>
      <c r="B419" s="39"/>
      <c r="C419" s="212" t="s">
        <v>538</v>
      </c>
      <c r="D419" s="212" t="s">
        <v>137</v>
      </c>
      <c r="E419" s="213" t="s">
        <v>539</v>
      </c>
      <c r="F419" s="214" t="s">
        <v>540</v>
      </c>
      <c r="G419" s="215" t="s">
        <v>151</v>
      </c>
      <c r="H419" s="216">
        <v>0.60299999999999998</v>
      </c>
      <c r="I419" s="217"/>
      <c r="J419" s="218">
        <f>ROUND(I419*H419,2)</f>
        <v>0</v>
      </c>
      <c r="K419" s="219"/>
      <c r="L419" s="44"/>
      <c r="M419" s="220" t="s">
        <v>1</v>
      </c>
      <c r="N419" s="221" t="s">
        <v>44</v>
      </c>
      <c r="O419" s="91"/>
      <c r="P419" s="222">
        <f>O419*H419</f>
        <v>0</v>
      </c>
      <c r="Q419" s="222">
        <v>0.02</v>
      </c>
      <c r="R419" s="222">
        <f>Q419*H419</f>
        <v>0.01206</v>
      </c>
      <c r="S419" s="222">
        <v>0</v>
      </c>
      <c r="T419" s="223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4" t="s">
        <v>141</v>
      </c>
      <c r="AT419" s="224" t="s">
        <v>137</v>
      </c>
      <c r="AU419" s="224" t="s">
        <v>142</v>
      </c>
      <c r="AY419" s="17" t="s">
        <v>135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7" t="s">
        <v>142</v>
      </c>
      <c r="BK419" s="225">
        <f>ROUND(I419*H419,2)</f>
        <v>0</v>
      </c>
      <c r="BL419" s="17" t="s">
        <v>141</v>
      </c>
      <c r="BM419" s="224" t="s">
        <v>541</v>
      </c>
    </row>
    <row r="420" s="2" customFormat="1" ht="16.5" customHeight="1">
      <c r="A420" s="38"/>
      <c r="B420" s="39"/>
      <c r="C420" s="212" t="s">
        <v>542</v>
      </c>
      <c r="D420" s="212" t="s">
        <v>137</v>
      </c>
      <c r="E420" s="213" t="s">
        <v>543</v>
      </c>
      <c r="F420" s="214" t="s">
        <v>544</v>
      </c>
      <c r="G420" s="215" t="s">
        <v>191</v>
      </c>
      <c r="H420" s="216">
        <v>0.034000000000000002</v>
      </c>
      <c r="I420" s="217"/>
      <c r="J420" s="218">
        <f>ROUND(I420*H420,2)</f>
        <v>0</v>
      </c>
      <c r="K420" s="219"/>
      <c r="L420" s="44"/>
      <c r="M420" s="220" t="s">
        <v>1</v>
      </c>
      <c r="N420" s="221" t="s">
        <v>44</v>
      </c>
      <c r="O420" s="91"/>
      <c r="P420" s="222">
        <f>O420*H420</f>
        <v>0</v>
      </c>
      <c r="Q420" s="222">
        <v>1.06277</v>
      </c>
      <c r="R420" s="222">
        <f>Q420*H420</f>
        <v>0.036134180000000002</v>
      </c>
      <c r="S420" s="222">
        <v>0</v>
      </c>
      <c r="T420" s="223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4" t="s">
        <v>141</v>
      </c>
      <c r="AT420" s="224" t="s">
        <v>137</v>
      </c>
      <c r="AU420" s="224" t="s">
        <v>142</v>
      </c>
      <c r="AY420" s="17" t="s">
        <v>135</v>
      </c>
      <c r="BE420" s="225">
        <f>IF(N420="základní",J420,0)</f>
        <v>0</v>
      </c>
      <c r="BF420" s="225">
        <f>IF(N420="snížená",J420,0)</f>
        <v>0</v>
      </c>
      <c r="BG420" s="225">
        <f>IF(N420="zákl. přenesená",J420,0)</f>
        <v>0</v>
      </c>
      <c r="BH420" s="225">
        <f>IF(N420="sníž. přenesená",J420,0)</f>
        <v>0</v>
      </c>
      <c r="BI420" s="225">
        <f>IF(N420="nulová",J420,0)</f>
        <v>0</v>
      </c>
      <c r="BJ420" s="17" t="s">
        <v>142</v>
      </c>
      <c r="BK420" s="225">
        <f>ROUND(I420*H420,2)</f>
        <v>0</v>
      </c>
      <c r="BL420" s="17" t="s">
        <v>141</v>
      </c>
      <c r="BM420" s="224" t="s">
        <v>545</v>
      </c>
    </row>
    <row r="421" s="13" customFormat="1">
      <c r="A421" s="13"/>
      <c r="B421" s="226"/>
      <c r="C421" s="227"/>
      <c r="D421" s="228" t="s">
        <v>153</v>
      </c>
      <c r="E421" s="229" t="s">
        <v>1</v>
      </c>
      <c r="F421" s="230" t="s">
        <v>546</v>
      </c>
      <c r="G421" s="227"/>
      <c r="H421" s="229" t="s">
        <v>1</v>
      </c>
      <c r="I421" s="231"/>
      <c r="J421" s="227"/>
      <c r="K421" s="227"/>
      <c r="L421" s="232"/>
      <c r="M421" s="233"/>
      <c r="N421" s="234"/>
      <c r="O421" s="234"/>
      <c r="P421" s="234"/>
      <c r="Q421" s="234"/>
      <c r="R421" s="234"/>
      <c r="S421" s="234"/>
      <c r="T421" s="23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6" t="s">
        <v>153</v>
      </c>
      <c r="AU421" s="236" t="s">
        <v>142</v>
      </c>
      <c r="AV421" s="13" t="s">
        <v>83</v>
      </c>
      <c r="AW421" s="13" t="s">
        <v>32</v>
      </c>
      <c r="AX421" s="13" t="s">
        <v>78</v>
      </c>
      <c r="AY421" s="236" t="s">
        <v>135</v>
      </c>
    </row>
    <row r="422" s="14" customFormat="1">
      <c r="A422" s="14"/>
      <c r="B422" s="237"/>
      <c r="C422" s="238"/>
      <c r="D422" s="228" t="s">
        <v>153</v>
      </c>
      <c r="E422" s="239" t="s">
        <v>1</v>
      </c>
      <c r="F422" s="240" t="s">
        <v>547</v>
      </c>
      <c r="G422" s="238"/>
      <c r="H422" s="241">
        <v>0.034000000000000002</v>
      </c>
      <c r="I422" s="242"/>
      <c r="J422" s="238"/>
      <c r="K422" s="238"/>
      <c r="L422" s="243"/>
      <c r="M422" s="244"/>
      <c r="N422" s="245"/>
      <c r="O422" s="245"/>
      <c r="P422" s="245"/>
      <c r="Q422" s="245"/>
      <c r="R422" s="245"/>
      <c r="S422" s="245"/>
      <c r="T422" s="24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7" t="s">
        <v>153</v>
      </c>
      <c r="AU422" s="247" t="s">
        <v>142</v>
      </c>
      <c r="AV422" s="14" t="s">
        <v>142</v>
      </c>
      <c r="AW422" s="14" t="s">
        <v>32</v>
      </c>
      <c r="AX422" s="14" t="s">
        <v>83</v>
      </c>
      <c r="AY422" s="247" t="s">
        <v>135</v>
      </c>
    </row>
    <row r="423" s="2" customFormat="1" ht="24.15" customHeight="1">
      <c r="A423" s="38"/>
      <c r="B423" s="39"/>
      <c r="C423" s="212" t="s">
        <v>548</v>
      </c>
      <c r="D423" s="212" t="s">
        <v>137</v>
      </c>
      <c r="E423" s="213" t="s">
        <v>549</v>
      </c>
      <c r="F423" s="214" t="s">
        <v>550</v>
      </c>
      <c r="G423" s="215" t="s">
        <v>140</v>
      </c>
      <c r="H423" s="216">
        <v>16.199999999999999</v>
      </c>
      <c r="I423" s="217"/>
      <c r="J423" s="218">
        <f>ROUND(I423*H423,2)</f>
        <v>0</v>
      </c>
      <c r="K423" s="219"/>
      <c r="L423" s="44"/>
      <c r="M423" s="220" t="s">
        <v>1</v>
      </c>
      <c r="N423" s="221" t="s">
        <v>44</v>
      </c>
      <c r="O423" s="91"/>
      <c r="P423" s="222">
        <f>O423*H423</f>
        <v>0</v>
      </c>
      <c r="Q423" s="222">
        <v>0.11</v>
      </c>
      <c r="R423" s="222">
        <f>Q423*H423</f>
        <v>1.782</v>
      </c>
      <c r="S423" s="222">
        <v>0</v>
      </c>
      <c r="T423" s="223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4" t="s">
        <v>141</v>
      </c>
      <c r="AT423" s="224" t="s">
        <v>137</v>
      </c>
      <c r="AU423" s="224" t="s">
        <v>142</v>
      </c>
      <c r="AY423" s="17" t="s">
        <v>135</v>
      </c>
      <c r="BE423" s="225">
        <f>IF(N423="základní",J423,0)</f>
        <v>0</v>
      </c>
      <c r="BF423" s="225">
        <f>IF(N423="snížená",J423,0)</f>
        <v>0</v>
      </c>
      <c r="BG423" s="225">
        <f>IF(N423="zákl. přenesená",J423,0)</f>
        <v>0</v>
      </c>
      <c r="BH423" s="225">
        <f>IF(N423="sníž. přenesená",J423,0)</f>
        <v>0</v>
      </c>
      <c r="BI423" s="225">
        <f>IF(N423="nulová",J423,0)</f>
        <v>0</v>
      </c>
      <c r="BJ423" s="17" t="s">
        <v>142</v>
      </c>
      <c r="BK423" s="225">
        <f>ROUND(I423*H423,2)</f>
        <v>0</v>
      </c>
      <c r="BL423" s="17" t="s">
        <v>141</v>
      </c>
      <c r="BM423" s="224" t="s">
        <v>551</v>
      </c>
    </row>
    <row r="424" s="13" customFormat="1">
      <c r="A424" s="13"/>
      <c r="B424" s="226"/>
      <c r="C424" s="227"/>
      <c r="D424" s="228" t="s">
        <v>153</v>
      </c>
      <c r="E424" s="229" t="s">
        <v>1</v>
      </c>
      <c r="F424" s="230" t="s">
        <v>446</v>
      </c>
      <c r="G424" s="227"/>
      <c r="H424" s="229" t="s">
        <v>1</v>
      </c>
      <c r="I424" s="231"/>
      <c r="J424" s="227"/>
      <c r="K424" s="227"/>
      <c r="L424" s="232"/>
      <c r="M424" s="233"/>
      <c r="N424" s="234"/>
      <c r="O424" s="234"/>
      <c r="P424" s="234"/>
      <c r="Q424" s="234"/>
      <c r="R424" s="234"/>
      <c r="S424" s="234"/>
      <c r="T424" s="23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6" t="s">
        <v>153</v>
      </c>
      <c r="AU424" s="236" t="s">
        <v>142</v>
      </c>
      <c r="AV424" s="13" t="s">
        <v>83</v>
      </c>
      <c r="AW424" s="13" t="s">
        <v>32</v>
      </c>
      <c r="AX424" s="13" t="s">
        <v>78</v>
      </c>
      <c r="AY424" s="236" t="s">
        <v>135</v>
      </c>
    </row>
    <row r="425" s="14" customFormat="1">
      <c r="A425" s="14"/>
      <c r="B425" s="237"/>
      <c r="C425" s="238"/>
      <c r="D425" s="228" t="s">
        <v>153</v>
      </c>
      <c r="E425" s="239" t="s">
        <v>1</v>
      </c>
      <c r="F425" s="240" t="s">
        <v>433</v>
      </c>
      <c r="G425" s="238"/>
      <c r="H425" s="241">
        <v>8.0999999999999996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7" t="s">
        <v>153</v>
      </c>
      <c r="AU425" s="247" t="s">
        <v>142</v>
      </c>
      <c r="AV425" s="14" t="s">
        <v>142</v>
      </c>
      <c r="AW425" s="14" t="s">
        <v>32</v>
      </c>
      <c r="AX425" s="14" t="s">
        <v>78</v>
      </c>
      <c r="AY425" s="247" t="s">
        <v>135</v>
      </c>
    </row>
    <row r="426" s="13" customFormat="1">
      <c r="A426" s="13"/>
      <c r="B426" s="226"/>
      <c r="C426" s="227"/>
      <c r="D426" s="228" t="s">
        <v>153</v>
      </c>
      <c r="E426" s="229" t="s">
        <v>1</v>
      </c>
      <c r="F426" s="230" t="s">
        <v>448</v>
      </c>
      <c r="G426" s="227"/>
      <c r="H426" s="229" t="s">
        <v>1</v>
      </c>
      <c r="I426" s="231"/>
      <c r="J426" s="227"/>
      <c r="K426" s="227"/>
      <c r="L426" s="232"/>
      <c r="M426" s="233"/>
      <c r="N426" s="234"/>
      <c r="O426" s="234"/>
      <c r="P426" s="234"/>
      <c r="Q426" s="234"/>
      <c r="R426" s="234"/>
      <c r="S426" s="234"/>
      <c r="T426" s="235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6" t="s">
        <v>153</v>
      </c>
      <c r="AU426" s="236" t="s">
        <v>142</v>
      </c>
      <c r="AV426" s="13" t="s">
        <v>83</v>
      </c>
      <c r="AW426" s="13" t="s">
        <v>32</v>
      </c>
      <c r="AX426" s="13" t="s">
        <v>78</v>
      </c>
      <c r="AY426" s="236" t="s">
        <v>135</v>
      </c>
    </row>
    <row r="427" s="14" customFormat="1">
      <c r="A427" s="14"/>
      <c r="B427" s="237"/>
      <c r="C427" s="238"/>
      <c r="D427" s="228" t="s">
        <v>153</v>
      </c>
      <c r="E427" s="239" t="s">
        <v>1</v>
      </c>
      <c r="F427" s="240" t="s">
        <v>433</v>
      </c>
      <c r="G427" s="238"/>
      <c r="H427" s="241">
        <v>8.0999999999999996</v>
      </c>
      <c r="I427" s="242"/>
      <c r="J427" s="238"/>
      <c r="K427" s="238"/>
      <c r="L427" s="243"/>
      <c r="M427" s="244"/>
      <c r="N427" s="245"/>
      <c r="O427" s="245"/>
      <c r="P427" s="245"/>
      <c r="Q427" s="245"/>
      <c r="R427" s="245"/>
      <c r="S427" s="245"/>
      <c r="T427" s="246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7" t="s">
        <v>153</v>
      </c>
      <c r="AU427" s="247" t="s">
        <v>142</v>
      </c>
      <c r="AV427" s="14" t="s">
        <v>142</v>
      </c>
      <c r="AW427" s="14" t="s">
        <v>32</v>
      </c>
      <c r="AX427" s="14" t="s">
        <v>78</v>
      </c>
      <c r="AY427" s="247" t="s">
        <v>135</v>
      </c>
    </row>
    <row r="428" s="15" customFormat="1">
      <c r="A428" s="15"/>
      <c r="B428" s="248"/>
      <c r="C428" s="249"/>
      <c r="D428" s="228" t="s">
        <v>153</v>
      </c>
      <c r="E428" s="250" t="s">
        <v>1</v>
      </c>
      <c r="F428" s="251" t="s">
        <v>158</v>
      </c>
      <c r="G428" s="249"/>
      <c r="H428" s="252">
        <v>16.199999999999999</v>
      </c>
      <c r="I428" s="253"/>
      <c r="J428" s="249"/>
      <c r="K428" s="249"/>
      <c r="L428" s="254"/>
      <c r="M428" s="255"/>
      <c r="N428" s="256"/>
      <c r="O428" s="256"/>
      <c r="P428" s="256"/>
      <c r="Q428" s="256"/>
      <c r="R428" s="256"/>
      <c r="S428" s="256"/>
      <c r="T428" s="257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58" t="s">
        <v>153</v>
      </c>
      <c r="AU428" s="258" t="s">
        <v>142</v>
      </c>
      <c r="AV428" s="15" t="s">
        <v>141</v>
      </c>
      <c r="AW428" s="15" t="s">
        <v>32</v>
      </c>
      <c r="AX428" s="15" t="s">
        <v>83</v>
      </c>
      <c r="AY428" s="258" t="s">
        <v>135</v>
      </c>
    </row>
    <row r="429" s="2" customFormat="1" ht="24.15" customHeight="1">
      <c r="A429" s="38"/>
      <c r="B429" s="39"/>
      <c r="C429" s="212" t="s">
        <v>552</v>
      </c>
      <c r="D429" s="212" t="s">
        <v>137</v>
      </c>
      <c r="E429" s="213" t="s">
        <v>553</v>
      </c>
      <c r="F429" s="214" t="s">
        <v>554</v>
      </c>
      <c r="G429" s="215" t="s">
        <v>140</v>
      </c>
      <c r="H429" s="216">
        <v>32.399999999999999</v>
      </c>
      <c r="I429" s="217"/>
      <c r="J429" s="218">
        <f>ROUND(I429*H429,2)</f>
        <v>0</v>
      </c>
      <c r="K429" s="219"/>
      <c r="L429" s="44"/>
      <c r="M429" s="220" t="s">
        <v>1</v>
      </c>
      <c r="N429" s="221" t="s">
        <v>44</v>
      </c>
      <c r="O429" s="91"/>
      <c r="P429" s="222">
        <f>O429*H429</f>
        <v>0</v>
      </c>
      <c r="Q429" s="222">
        <v>0.010999999999999999</v>
      </c>
      <c r="R429" s="222">
        <f>Q429*H429</f>
        <v>0.35639999999999994</v>
      </c>
      <c r="S429" s="222">
        <v>0</v>
      </c>
      <c r="T429" s="223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4" t="s">
        <v>141</v>
      </c>
      <c r="AT429" s="224" t="s">
        <v>137</v>
      </c>
      <c r="AU429" s="224" t="s">
        <v>142</v>
      </c>
      <c r="AY429" s="17" t="s">
        <v>135</v>
      </c>
      <c r="BE429" s="225">
        <f>IF(N429="základní",J429,0)</f>
        <v>0</v>
      </c>
      <c r="BF429" s="225">
        <f>IF(N429="snížená",J429,0)</f>
        <v>0</v>
      </c>
      <c r="BG429" s="225">
        <f>IF(N429="zákl. přenesená",J429,0)</f>
        <v>0</v>
      </c>
      <c r="BH429" s="225">
        <f>IF(N429="sníž. přenesená",J429,0)</f>
        <v>0</v>
      </c>
      <c r="BI429" s="225">
        <f>IF(N429="nulová",J429,0)</f>
        <v>0</v>
      </c>
      <c r="BJ429" s="17" t="s">
        <v>142</v>
      </c>
      <c r="BK429" s="225">
        <f>ROUND(I429*H429,2)</f>
        <v>0</v>
      </c>
      <c r="BL429" s="17" t="s">
        <v>141</v>
      </c>
      <c r="BM429" s="224" t="s">
        <v>555</v>
      </c>
    </row>
    <row r="430" s="14" customFormat="1">
      <c r="A430" s="14"/>
      <c r="B430" s="237"/>
      <c r="C430" s="238"/>
      <c r="D430" s="228" t="s">
        <v>153</v>
      </c>
      <c r="E430" s="239" t="s">
        <v>1</v>
      </c>
      <c r="F430" s="240" t="s">
        <v>556</v>
      </c>
      <c r="G430" s="238"/>
      <c r="H430" s="241">
        <v>16.199999999999999</v>
      </c>
      <c r="I430" s="242"/>
      <c r="J430" s="238"/>
      <c r="K430" s="238"/>
      <c r="L430" s="243"/>
      <c r="M430" s="244"/>
      <c r="N430" s="245"/>
      <c r="O430" s="245"/>
      <c r="P430" s="245"/>
      <c r="Q430" s="245"/>
      <c r="R430" s="245"/>
      <c r="S430" s="245"/>
      <c r="T430" s="246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7" t="s">
        <v>153</v>
      </c>
      <c r="AU430" s="247" t="s">
        <v>142</v>
      </c>
      <c r="AV430" s="14" t="s">
        <v>142</v>
      </c>
      <c r="AW430" s="14" t="s">
        <v>32</v>
      </c>
      <c r="AX430" s="14" t="s">
        <v>83</v>
      </c>
      <c r="AY430" s="247" t="s">
        <v>135</v>
      </c>
    </row>
    <row r="431" s="14" customFormat="1">
      <c r="A431" s="14"/>
      <c r="B431" s="237"/>
      <c r="C431" s="238"/>
      <c r="D431" s="228" t="s">
        <v>153</v>
      </c>
      <c r="E431" s="238"/>
      <c r="F431" s="240" t="s">
        <v>557</v>
      </c>
      <c r="G431" s="238"/>
      <c r="H431" s="241">
        <v>32.399999999999999</v>
      </c>
      <c r="I431" s="242"/>
      <c r="J431" s="238"/>
      <c r="K431" s="238"/>
      <c r="L431" s="243"/>
      <c r="M431" s="244"/>
      <c r="N431" s="245"/>
      <c r="O431" s="245"/>
      <c r="P431" s="245"/>
      <c r="Q431" s="245"/>
      <c r="R431" s="245"/>
      <c r="S431" s="245"/>
      <c r="T431" s="24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7" t="s">
        <v>153</v>
      </c>
      <c r="AU431" s="247" t="s">
        <v>142</v>
      </c>
      <c r="AV431" s="14" t="s">
        <v>142</v>
      </c>
      <c r="AW431" s="14" t="s">
        <v>4</v>
      </c>
      <c r="AX431" s="14" t="s">
        <v>83</v>
      </c>
      <c r="AY431" s="247" t="s">
        <v>135</v>
      </c>
    </row>
    <row r="432" s="2" customFormat="1" ht="21.75" customHeight="1">
      <c r="A432" s="38"/>
      <c r="B432" s="39"/>
      <c r="C432" s="212" t="s">
        <v>558</v>
      </c>
      <c r="D432" s="212" t="s">
        <v>137</v>
      </c>
      <c r="E432" s="213" t="s">
        <v>559</v>
      </c>
      <c r="F432" s="214" t="s">
        <v>560</v>
      </c>
      <c r="G432" s="215" t="s">
        <v>140</v>
      </c>
      <c r="H432" s="216">
        <v>1.95</v>
      </c>
      <c r="I432" s="217"/>
      <c r="J432" s="218">
        <f>ROUND(I432*H432,2)</f>
        <v>0</v>
      </c>
      <c r="K432" s="219"/>
      <c r="L432" s="44"/>
      <c r="M432" s="220" t="s">
        <v>1</v>
      </c>
      <c r="N432" s="221" t="s">
        <v>44</v>
      </c>
      <c r="O432" s="91"/>
      <c r="P432" s="222">
        <f>O432*H432</f>
        <v>0</v>
      </c>
      <c r="Q432" s="222">
        <v>0.1837</v>
      </c>
      <c r="R432" s="222">
        <f>Q432*H432</f>
        <v>0.35821500000000001</v>
      </c>
      <c r="S432" s="222">
        <v>0</v>
      </c>
      <c r="T432" s="223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4" t="s">
        <v>141</v>
      </c>
      <c r="AT432" s="224" t="s">
        <v>137</v>
      </c>
      <c r="AU432" s="224" t="s">
        <v>142</v>
      </c>
      <c r="AY432" s="17" t="s">
        <v>135</v>
      </c>
      <c r="BE432" s="225">
        <f>IF(N432="základní",J432,0)</f>
        <v>0</v>
      </c>
      <c r="BF432" s="225">
        <f>IF(N432="snížená",J432,0)</f>
        <v>0</v>
      </c>
      <c r="BG432" s="225">
        <f>IF(N432="zákl. přenesená",J432,0)</f>
        <v>0</v>
      </c>
      <c r="BH432" s="225">
        <f>IF(N432="sníž. přenesená",J432,0)</f>
        <v>0</v>
      </c>
      <c r="BI432" s="225">
        <f>IF(N432="nulová",J432,0)</f>
        <v>0</v>
      </c>
      <c r="BJ432" s="17" t="s">
        <v>142</v>
      </c>
      <c r="BK432" s="225">
        <f>ROUND(I432*H432,2)</f>
        <v>0</v>
      </c>
      <c r="BL432" s="17" t="s">
        <v>141</v>
      </c>
      <c r="BM432" s="224" t="s">
        <v>561</v>
      </c>
    </row>
    <row r="433" s="13" customFormat="1">
      <c r="A433" s="13"/>
      <c r="B433" s="226"/>
      <c r="C433" s="227"/>
      <c r="D433" s="228" t="s">
        <v>153</v>
      </c>
      <c r="E433" s="229" t="s">
        <v>1</v>
      </c>
      <c r="F433" s="230" t="s">
        <v>562</v>
      </c>
      <c r="G433" s="227"/>
      <c r="H433" s="229" t="s">
        <v>1</v>
      </c>
      <c r="I433" s="231"/>
      <c r="J433" s="227"/>
      <c r="K433" s="227"/>
      <c r="L433" s="232"/>
      <c r="M433" s="233"/>
      <c r="N433" s="234"/>
      <c r="O433" s="234"/>
      <c r="P433" s="234"/>
      <c r="Q433" s="234"/>
      <c r="R433" s="234"/>
      <c r="S433" s="234"/>
      <c r="T433" s="23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6" t="s">
        <v>153</v>
      </c>
      <c r="AU433" s="236" t="s">
        <v>142</v>
      </c>
      <c r="AV433" s="13" t="s">
        <v>83</v>
      </c>
      <c r="AW433" s="13" t="s">
        <v>32</v>
      </c>
      <c r="AX433" s="13" t="s">
        <v>78</v>
      </c>
      <c r="AY433" s="236" t="s">
        <v>135</v>
      </c>
    </row>
    <row r="434" s="14" customFormat="1">
      <c r="A434" s="14"/>
      <c r="B434" s="237"/>
      <c r="C434" s="238"/>
      <c r="D434" s="228" t="s">
        <v>153</v>
      </c>
      <c r="E434" s="239" t="s">
        <v>1</v>
      </c>
      <c r="F434" s="240" t="s">
        <v>563</v>
      </c>
      <c r="G434" s="238"/>
      <c r="H434" s="241">
        <v>1.95</v>
      </c>
      <c r="I434" s="242"/>
      <c r="J434" s="238"/>
      <c r="K434" s="238"/>
      <c r="L434" s="243"/>
      <c r="M434" s="244"/>
      <c r="N434" s="245"/>
      <c r="O434" s="245"/>
      <c r="P434" s="245"/>
      <c r="Q434" s="245"/>
      <c r="R434" s="245"/>
      <c r="S434" s="245"/>
      <c r="T434" s="246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7" t="s">
        <v>153</v>
      </c>
      <c r="AU434" s="247" t="s">
        <v>142</v>
      </c>
      <c r="AV434" s="14" t="s">
        <v>142</v>
      </c>
      <c r="AW434" s="14" t="s">
        <v>32</v>
      </c>
      <c r="AX434" s="14" t="s">
        <v>83</v>
      </c>
      <c r="AY434" s="247" t="s">
        <v>135</v>
      </c>
    </row>
    <row r="435" s="2" customFormat="1" ht="24.15" customHeight="1">
      <c r="A435" s="38"/>
      <c r="B435" s="39"/>
      <c r="C435" s="212" t="s">
        <v>564</v>
      </c>
      <c r="D435" s="212" t="s">
        <v>137</v>
      </c>
      <c r="E435" s="213" t="s">
        <v>565</v>
      </c>
      <c r="F435" s="214" t="s">
        <v>566</v>
      </c>
      <c r="G435" s="215" t="s">
        <v>140</v>
      </c>
      <c r="H435" s="216">
        <v>4.4000000000000004</v>
      </c>
      <c r="I435" s="217"/>
      <c r="J435" s="218">
        <f>ROUND(I435*H435,2)</f>
        <v>0</v>
      </c>
      <c r="K435" s="219"/>
      <c r="L435" s="44"/>
      <c r="M435" s="220" t="s">
        <v>1</v>
      </c>
      <c r="N435" s="221" t="s">
        <v>44</v>
      </c>
      <c r="O435" s="91"/>
      <c r="P435" s="222">
        <f>O435*H435</f>
        <v>0</v>
      </c>
      <c r="Q435" s="222">
        <v>0.20893000000000001</v>
      </c>
      <c r="R435" s="222">
        <f>Q435*H435</f>
        <v>0.91929200000000011</v>
      </c>
      <c r="S435" s="222">
        <v>0</v>
      </c>
      <c r="T435" s="223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4" t="s">
        <v>141</v>
      </c>
      <c r="AT435" s="224" t="s">
        <v>137</v>
      </c>
      <c r="AU435" s="224" t="s">
        <v>142</v>
      </c>
      <c r="AY435" s="17" t="s">
        <v>135</v>
      </c>
      <c r="BE435" s="225">
        <f>IF(N435="základní",J435,0)</f>
        <v>0</v>
      </c>
      <c r="BF435" s="225">
        <f>IF(N435="snížená",J435,0)</f>
        <v>0</v>
      </c>
      <c r="BG435" s="225">
        <f>IF(N435="zákl. přenesená",J435,0)</f>
        <v>0</v>
      </c>
      <c r="BH435" s="225">
        <f>IF(N435="sníž. přenesená",J435,0)</f>
        <v>0</v>
      </c>
      <c r="BI435" s="225">
        <f>IF(N435="nulová",J435,0)</f>
        <v>0</v>
      </c>
      <c r="BJ435" s="17" t="s">
        <v>142</v>
      </c>
      <c r="BK435" s="225">
        <f>ROUND(I435*H435,2)</f>
        <v>0</v>
      </c>
      <c r="BL435" s="17" t="s">
        <v>141</v>
      </c>
      <c r="BM435" s="224" t="s">
        <v>567</v>
      </c>
    </row>
    <row r="436" s="13" customFormat="1">
      <c r="A436" s="13"/>
      <c r="B436" s="226"/>
      <c r="C436" s="227"/>
      <c r="D436" s="228" t="s">
        <v>153</v>
      </c>
      <c r="E436" s="229" t="s">
        <v>1</v>
      </c>
      <c r="F436" s="230" t="s">
        <v>405</v>
      </c>
      <c r="G436" s="227"/>
      <c r="H436" s="229" t="s">
        <v>1</v>
      </c>
      <c r="I436" s="231"/>
      <c r="J436" s="227"/>
      <c r="K436" s="227"/>
      <c r="L436" s="232"/>
      <c r="M436" s="233"/>
      <c r="N436" s="234"/>
      <c r="O436" s="234"/>
      <c r="P436" s="234"/>
      <c r="Q436" s="234"/>
      <c r="R436" s="234"/>
      <c r="S436" s="234"/>
      <c r="T436" s="23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6" t="s">
        <v>153</v>
      </c>
      <c r="AU436" s="236" t="s">
        <v>142</v>
      </c>
      <c r="AV436" s="13" t="s">
        <v>83</v>
      </c>
      <c r="AW436" s="13" t="s">
        <v>32</v>
      </c>
      <c r="AX436" s="13" t="s">
        <v>78</v>
      </c>
      <c r="AY436" s="236" t="s">
        <v>135</v>
      </c>
    </row>
    <row r="437" s="14" customFormat="1">
      <c r="A437" s="14"/>
      <c r="B437" s="237"/>
      <c r="C437" s="238"/>
      <c r="D437" s="228" t="s">
        <v>153</v>
      </c>
      <c r="E437" s="239" t="s">
        <v>1</v>
      </c>
      <c r="F437" s="240" t="s">
        <v>406</v>
      </c>
      <c r="G437" s="238"/>
      <c r="H437" s="241">
        <v>4.4000000000000004</v>
      </c>
      <c r="I437" s="242"/>
      <c r="J437" s="238"/>
      <c r="K437" s="238"/>
      <c r="L437" s="243"/>
      <c r="M437" s="244"/>
      <c r="N437" s="245"/>
      <c r="O437" s="245"/>
      <c r="P437" s="245"/>
      <c r="Q437" s="245"/>
      <c r="R437" s="245"/>
      <c r="S437" s="245"/>
      <c r="T437" s="24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7" t="s">
        <v>153</v>
      </c>
      <c r="AU437" s="247" t="s">
        <v>142</v>
      </c>
      <c r="AV437" s="14" t="s">
        <v>142</v>
      </c>
      <c r="AW437" s="14" t="s">
        <v>32</v>
      </c>
      <c r="AX437" s="14" t="s">
        <v>83</v>
      </c>
      <c r="AY437" s="247" t="s">
        <v>135</v>
      </c>
    </row>
    <row r="438" s="2" customFormat="1" ht="24.15" customHeight="1">
      <c r="A438" s="38"/>
      <c r="B438" s="39"/>
      <c r="C438" s="212" t="s">
        <v>568</v>
      </c>
      <c r="D438" s="212" t="s">
        <v>137</v>
      </c>
      <c r="E438" s="213" t="s">
        <v>569</v>
      </c>
      <c r="F438" s="214" t="s">
        <v>570</v>
      </c>
      <c r="G438" s="215" t="s">
        <v>318</v>
      </c>
      <c r="H438" s="216">
        <v>3</v>
      </c>
      <c r="I438" s="217"/>
      <c r="J438" s="218">
        <f>ROUND(I438*H438,2)</f>
        <v>0</v>
      </c>
      <c r="K438" s="219"/>
      <c r="L438" s="44"/>
      <c r="M438" s="220" t="s">
        <v>1</v>
      </c>
      <c r="N438" s="221" t="s">
        <v>44</v>
      </c>
      <c r="O438" s="91"/>
      <c r="P438" s="222">
        <f>O438*H438</f>
        <v>0</v>
      </c>
      <c r="Q438" s="222">
        <v>0.42153000000000002</v>
      </c>
      <c r="R438" s="222">
        <f>Q438*H438</f>
        <v>1.2645900000000001</v>
      </c>
      <c r="S438" s="222">
        <v>0</v>
      </c>
      <c r="T438" s="223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4" t="s">
        <v>141</v>
      </c>
      <c r="AT438" s="224" t="s">
        <v>137</v>
      </c>
      <c r="AU438" s="224" t="s">
        <v>142</v>
      </c>
      <c r="AY438" s="17" t="s">
        <v>135</v>
      </c>
      <c r="BE438" s="225">
        <f>IF(N438="základní",J438,0)</f>
        <v>0</v>
      </c>
      <c r="BF438" s="225">
        <f>IF(N438="snížená",J438,0)</f>
        <v>0</v>
      </c>
      <c r="BG438" s="225">
        <f>IF(N438="zákl. přenesená",J438,0)</f>
        <v>0</v>
      </c>
      <c r="BH438" s="225">
        <f>IF(N438="sníž. přenesená",J438,0)</f>
        <v>0</v>
      </c>
      <c r="BI438" s="225">
        <f>IF(N438="nulová",J438,0)</f>
        <v>0</v>
      </c>
      <c r="BJ438" s="17" t="s">
        <v>142</v>
      </c>
      <c r="BK438" s="225">
        <f>ROUND(I438*H438,2)</f>
        <v>0</v>
      </c>
      <c r="BL438" s="17" t="s">
        <v>141</v>
      </c>
      <c r="BM438" s="224" t="s">
        <v>571</v>
      </c>
    </row>
    <row r="439" s="13" customFormat="1">
      <c r="A439" s="13"/>
      <c r="B439" s="226"/>
      <c r="C439" s="227"/>
      <c r="D439" s="228" t="s">
        <v>153</v>
      </c>
      <c r="E439" s="229" t="s">
        <v>1</v>
      </c>
      <c r="F439" s="230" t="s">
        <v>320</v>
      </c>
      <c r="G439" s="227"/>
      <c r="H439" s="229" t="s">
        <v>1</v>
      </c>
      <c r="I439" s="231"/>
      <c r="J439" s="227"/>
      <c r="K439" s="227"/>
      <c r="L439" s="232"/>
      <c r="M439" s="233"/>
      <c r="N439" s="234"/>
      <c r="O439" s="234"/>
      <c r="P439" s="234"/>
      <c r="Q439" s="234"/>
      <c r="R439" s="234"/>
      <c r="S439" s="234"/>
      <c r="T439" s="23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6" t="s">
        <v>153</v>
      </c>
      <c r="AU439" s="236" t="s">
        <v>142</v>
      </c>
      <c r="AV439" s="13" t="s">
        <v>83</v>
      </c>
      <c r="AW439" s="13" t="s">
        <v>32</v>
      </c>
      <c r="AX439" s="13" t="s">
        <v>78</v>
      </c>
      <c r="AY439" s="236" t="s">
        <v>135</v>
      </c>
    </row>
    <row r="440" s="14" customFormat="1">
      <c r="A440" s="14"/>
      <c r="B440" s="237"/>
      <c r="C440" s="238"/>
      <c r="D440" s="228" t="s">
        <v>153</v>
      </c>
      <c r="E440" s="239" t="s">
        <v>1</v>
      </c>
      <c r="F440" s="240" t="s">
        <v>83</v>
      </c>
      <c r="G440" s="238"/>
      <c r="H440" s="241">
        <v>1</v>
      </c>
      <c r="I440" s="242"/>
      <c r="J440" s="238"/>
      <c r="K440" s="238"/>
      <c r="L440" s="243"/>
      <c r="M440" s="244"/>
      <c r="N440" s="245"/>
      <c r="O440" s="245"/>
      <c r="P440" s="245"/>
      <c r="Q440" s="245"/>
      <c r="R440" s="245"/>
      <c r="S440" s="245"/>
      <c r="T440" s="24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7" t="s">
        <v>153</v>
      </c>
      <c r="AU440" s="247" t="s">
        <v>142</v>
      </c>
      <c r="AV440" s="14" t="s">
        <v>142</v>
      </c>
      <c r="AW440" s="14" t="s">
        <v>32</v>
      </c>
      <c r="AX440" s="14" t="s">
        <v>78</v>
      </c>
      <c r="AY440" s="247" t="s">
        <v>135</v>
      </c>
    </row>
    <row r="441" s="13" customFormat="1">
      <c r="A441" s="13"/>
      <c r="B441" s="226"/>
      <c r="C441" s="227"/>
      <c r="D441" s="228" t="s">
        <v>153</v>
      </c>
      <c r="E441" s="229" t="s">
        <v>1</v>
      </c>
      <c r="F441" s="230" t="s">
        <v>572</v>
      </c>
      <c r="G441" s="227"/>
      <c r="H441" s="229" t="s">
        <v>1</v>
      </c>
      <c r="I441" s="231"/>
      <c r="J441" s="227"/>
      <c r="K441" s="227"/>
      <c r="L441" s="232"/>
      <c r="M441" s="233"/>
      <c r="N441" s="234"/>
      <c r="O441" s="234"/>
      <c r="P441" s="234"/>
      <c r="Q441" s="234"/>
      <c r="R441" s="234"/>
      <c r="S441" s="234"/>
      <c r="T441" s="23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6" t="s">
        <v>153</v>
      </c>
      <c r="AU441" s="236" t="s">
        <v>142</v>
      </c>
      <c r="AV441" s="13" t="s">
        <v>83</v>
      </c>
      <c r="AW441" s="13" t="s">
        <v>32</v>
      </c>
      <c r="AX441" s="13" t="s">
        <v>78</v>
      </c>
      <c r="AY441" s="236" t="s">
        <v>135</v>
      </c>
    </row>
    <row r="442" s="14" customFormat="1">
      <c r="A442" s="14"/>
      <c r="B442" s="237"/>
      <c r="C442" s="238"/>
      <c r="D442" s="228" t="s">
        <v>153</v>
      </c>
      <c r="E442" s="239" t="s">
        <v>1</v>
      </c>
      <c r="F442" s="240" t="s">
        <v>142</v>
      </c>
      <c r="G442" s="238"/>
      <c r="H442" s="241">
        <v>2</v>
      </c>
      <c r="I442" s="242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7" t="s">
        <v>153</v>
      </c>
      <c r="AU442" s="247" t="s">
        <v>142</v>
      </c>
      <c r="AV442" s="14" t="s">
        <v>142</v>
      </c>
      <c r="AW442" s="14" t="s">
        <v>32</v>
      </c>
      <c r="AX442" s="14" t="s">
        <v>78</v>
      </c>
      <c r="AY442" s="247" t="s">
        <v>135</v>
      </c>
    </row>
    <row r="443" s="15" customFormat="1">
      <c r="A443" s="15"/>
      <c r="B443" s="248"/>
      <c r="C443" s="249"/>
      <c r="D443" s="228" t="s">
        <v>153</v>
      </c>
      <c r="E443" s="250" t="s">
        <v>1</v>
      </c>
      <c r="F443" s="251" t="s">
        <v>158</v>
      </c>
      <c r="G443" s="249"/>
      <c r="H443" s="252">
        <v>3</v>
      </c>
      <c r="I443" s="253"/>
      <c r="J443" s="249"/>
      <c r="K443" s="249"/>
      <c r="L443" s="254"/>
      <c r="M443" s="255"/>
      <c r="N443" s="256"/>
      <c r="O443" s="256"/>
      <c r="P443" s="256"/>
      <c r="Q443" s="256"/>
      <c r="R443" s="256"/>
      <c r="S443" s="256"/>
      <c r="T443" s="257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58" t="s">
        <v>153</v>
      </c>
      <c r="AU443" s="258" t="s">
        <v>142</v>
      </c>
      <c r="AV443" s="15" t="s">
        <v>141</v>
      </c>
      <c r="AW443" s="15" t="s">
        <v>32</v>
      </c>
      <c r="AX443" s="15" t="s">
        <v>83</v>
      </c>
      <c r="AY443" s="258" t="s">
        <v>135</v>
      </c>
    </row>
    <row r="444" s="2" customFormat="1" ht="37.8" customHeight="1">
      <c r="A444" s="38"/>
      <c r="B444" s="39"/>
      <c r="C444" s="259" t="s">
        <v>573</v>
      </c>
      <c r="D444" s="259" t="s">
        <v>205</v>
      </c>
      <c r="E444" s="260" t="s">
        <v>574</v>
      </c>
      <c r="F444" s="261" t="s">
        <v>575</v>
      </c>
      <c r="G444" s="262" t="s">
        <v>318</v>
      </c>
      <c r="H444" s="263">
        <v>1</v>
      </c>
      <c r="I444" s="264"/>
      <c r="J444" s="265">
        <f>ROUND(I444*H444,2)</f>
        <v>0</v>
      </c>
      <c r="K444" s="266"/>
      <c r="L444" s="267"/>
      <c r="M444" s="268" t="s">
        <v>1</v>
      </c>
      <c r="N444" s="269" t="s">
        <v>44</v>
      </c>
      <c r="O444" s="91"/>
      <c r="P444" s="222">
        <f>O444*H444</f>
        <v>0</v>
      </c>
      <c r="Q444" s="222">
        <v>0.01272</v>
      </c>
      <c r="R444" s="222">
        <f>Q444*H444</f>
        <v>0.01272</v>
      </c>
      <c r="S444" s="222">
        <v>0</v>
      </c>
      <c r="T444" s="223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4" t="s">
        <v>184</v>
      </c>
      <c r="AT444" s="224" t="s">
        <v>205</v>
      </c>
      <c r="AU444" s="224" t="s">
        <v>142</v>
      </c>
      <c r="AY444" s="17" t="s">
        <v>135</v>
      </c>
      <c r="BE444" s="225">
        <f>IF(N444="základní",J444,0)</f>
        <v>0</v>
      </c>
      <c r="BF444" s="225">
        <f>IF(N444="snížená",J444,0)</f>
        <v>0</v>
      </c>
      <c r="BG444" s="225">
        <f>IF(N444="zákl. přenesená",J444,0)</f>
        <v>0</v>
      </c>
      <c r="BH444" s="225">
        <f>IF(N444="sníž. přenesená",J444,0)</f>
        <v>0</v>
      </c>
      <c r="BI444" s="225">
        <f>IF(N444="nulová",J444,0)</f>
        <v>0</v>
      </c>
      <c r="BJ444" s="17" t="s">
        <v>142</v>
      </c>
      <c r="BK444" s="225">
        <f>ROUND(I444*H444,2)</f>
        <v>0</v>
      </c>
      <c r="BL444" s="17" t="s">
        <v>141</v>
      </c>
      <c r="BM444" s="224" t="s">
        <v>576</v>
      </c>
    </row>
    <row r="445" s="13" customFormat="1">
      <c r="A445" s="13"/>
      <c r="B445" s="226"/>
      <c r="C445" s="227"/>
      <c r="D445" s="228" t="s">
        <v>153</v>
      </c>
      <c r="E445" s="229" t="s">
        <v>1</v>
      </c>
      <c r="F445" s="230" t="s">
        <v>320</v>
      </c>
      <c r="G445" s="227"/>
      <c r="H445" s="229" t="s">
        <v>1</v>
      </c>
      <c r="I445" s="231"/>
      <c r="J445" s="227"/>
      <c r="K445" s="227"/>
      <c r="L445" s="232"/>
      <c r="M445" s="233"/>
      <c r="N445" s="234"/>
      <c r="O445" s="234"/>
      <c r="P445" s="234"/>
      <c r="Q445" s="234"/>
      <c r="R445" s="234"/>
      <c r="S445" s="234"/>
      <c r="T445" s="23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6" t="s">
        <v>153</v>
      </c>
      <c r="AU445" s="236" t="s">
        <v>142</v>
      </c>
      <c r="AV445" s="13" t="s">
        <v>83</v>
      </c>
      <c r="AW445" s="13" t="s">
        <v>32</v>
      </c>
      <c r="AX445" s="13" t="s">
        <v>78</v>
      </c>
      <c r="AY445" s="236" t="s">
        <v>135</v>
      </c>
    </row>
    <row r="446" s="14" customFormat="1">
      <c r="A446" s="14"/>
      <c r="B446" s="237"/>
      <c r="C446" s="238"/>
      <c r="D446" s="228" t="s">
        <v>153</v>
      </c>
      <c r="E446" s="239" t="s">
        <v>1</v>
      </c>
      <c r="F446" s="240" t="s">
        <v>83</v>
      </c>
      <c r="G446" s="238"/>
      <c r="H446" s="241">
        <v>1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7" t="s">
        <v>153</v>
      </c>
      <c r="AU446" s="247" t="s">
        <v>142</v>
      </c>
      <c r="AV446" s="14" t="s">
        <v>142</v>
      </c>
      <c r="AW446" s="14" t="s">
        <v>32</v>
      </c>
      <c r="AX446" s="14" t="s">
        <v>83</v>
      </c>
      <c r="AY446" s="247" t="s">
        <v>135</v>
      </c>
    </row>
    <row r="447" s="2" customFormat="1" ht="37.8" customHeight="1">
      <c r="A447" s="38"/>
      <c r="B447" s="39"/>
      <c r="C447" s="259" t="s">
        <v>577</v>
      </c>
      <c r="D447" s="259" t="s">
        <v>205</v>
      </c>
      <c r="E447" s="260" t="s">
        <v>578</v>
      </c>
      <c r="F447" s="261" t="s">
        <v>579</v>
      </c>
      <c r="G447" s="262" t="s">
        <v>318</v>
      </c>
      <c r="H447" s="263">
        <v>2</v>
      </c>
      <c r="I447" s="264"/>
      <c r="J447" s="265">
        <f>ROUND(I447*H447,2)</f>
        <v>0</v>
      </c>
      <c r="K447" s="266"/>
      <c r="L447" s="267"/>
      <c r="M447" s="268" t="s">
        <v>1</v>
      </c>
      <c r="N447" s="269" t="s">
        <v>44</v>
      </c>
      <c r="O447" s="91"/>
      <c r="P447" s="222">
        <f>O447*H447</f>
        <v>0</v>
      </c>
      <c r="Q447" s="222">
        <v>0.01325</v>
      </c>
      <c r="R447" s="222">
        <f>Q447*H447</f>
        <v>0.026499999999999999</v>
      </c>
      <c r="S447" s="222">
        <v>0</v>
      </c>
      <c r="T447" s="223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4" t="s">
        <v>184</v>
      </c>
      <c r="AT447" s="224" t="s">
        <v>205</v>
      </c>
      <c r="AU447" s="224" t="s">
        <v>142</v>
      </c>
      <c r="AY447" s="17" t="s">
        <v>135</v>
      </c>
      <c r="BE447" s="225">
        <f>IF(N447="základní",J447,0)</f>
        <v>0</v>
      </c>
      <c r="BF447" s="225">
        <f>IF(N447="snížená",J447,0)</f>
        <v>0</v>
      </c>
      <c r="BG447" s="225">
        <f>IF(N447="zákl. přenesená",J447,0)</f>
        <v>0</v>
      </c>
      <c r="BH447" s="225">
        <f>IF(N447="sníž. přenesená",J447,0)</f>
        <v>0</v>
      </c>
      <c r="BI447" s="225">
        <f>IF(N447="nulová",J447,0)</f>
        <v>0</v>
      </c>
      <c r="BJ447" s="17" t="s">
        <v>142</v>
      </c>
      <c r="BK447" s="225">
        <f>ROUND(I447*H447,2)</f>
        <v>0</v>
      </c>
      <c r="BL447" s="17" t="s">
        <v>141</v>
      </c>
      <c r="BM447" s="224" t="s">
        <v>580</v>
      </c>
    </row>
    <row r="448" s="13" customFormat="1">
      <c r="A448" s="13"/>
      <c r="B448" s="226"/>
      <c r="C448" s="227"/>
      <c r="D448" s="228" t="s">
        <v>153</v>
      </c>
      <c r="E448" s="229" t="s">
        <v>1</v>
      </c>
      <c r="F448" s="230" t="s">
        <v>572</v>
      </c>
      <c r="G448" s="227"/>
      <c r="H448" s="229" t="s">
        <v>1</v>
      </c>
      <c r="I448" s="231"/>
      <c r="J448" s="227"/>
      <c r="K448" s="227"/>
      <c r="L448" s="232"/>
      <c r="M448" s="233"/>
      <c r="N448" s="234"/>
      <c r="O448" s="234"/>
      <c r="P448" s="234"/>
      <c r="Q448" s="234"/>
      <c r="R448" s="234"/>
      <c r="S448" s="234"/>
      <c r="T448" s="23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6" t="s">
        <v>153</v>
      </c>
      <c r="AU448" s="236" t="s">
        <v>142</v>
      </c>
      <c r="AV448" s="13" t="s">
        <v>83</v>
      </c>
      <c r="AW448" s="13" t="s">
        <v>32</v>
      </c>
      <c r="AX448" s="13" t="s">
        <v>78</v>
      </c>
      <c r="AY448" s="236" t="s">
        <v>135</v>
      </c>
    </row>
    <row r="449" s="14" customFormat="1">
      <c r="A449" s="14"/>
      <c r="B449" s="237"/>
      <c r="C449" s="238"/>
      <c r="D449" s="228" t="s">
        <v>153</v>
      </c>
      <c r="E449" s="239" t="s">
        <v>1</v>
      </c>
      <c r="F449" s="240" t="s">
        <v>142</v>
      </c>
      <c r="G449" s="238"/>
      <c r="H449" s="241">
        <v>2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7" t="s">
        <v>153</v>
      </c>
      <c r="AU449" s="247" t="s">
        <v>142</v>
      </c>
      <c r="AV449" s="14" t="s">
        <v>142</v>
      </c>
      <c r="AW449" s="14" t="s">
        <v>32</v>
      </c>
      <c r="AX449" s="14" t="s">
        <v>83</v>
      </c>
      <c r="AY449" s="247" t="s">
        <v>135</v>
      </c>
    </row>
    <row r="450" s="2" customFormat="1" ht="24.15" customHeight="1">
      <c r="A450" s="38"/>
      <c r="B450" s="39"/>
      <c r="C450" s="212" t="s">
        <v>581</v>
      </c>
      <c r="D450" s="212" t="s">
        <v>137</v>
      </c>
      <c r="E450" s="213" t="s">
        <v>582</v>
      </c>
      <c r="F450" s="214" t="s">
        <v>583</v>
      </c>
      <c r="G450" s="215" t="s">
        <v>318</v>
      </c>
      <c r="H450" s="216">
        <v>1</v>
      </c>
      <c r="I450" s="217"/>
      <c r="J450" s="218">
        <f>ROUND(I450*H450,2)</f>
        <v>0</v>
      </c>
      <c r="K450" s="219"/>
      <c r="L450" s="44"/>
      <c r="M450" s="220" t="s">
        <v>1</v>
      </c>
      <c r="N450" s="221" t="s">
        <v>44</v>
      </c>
      <c r="O450" s="91"/>
      <c r="P450" s="222">
        <f>O450*H450</f>
        <v>0</v>
      </c>
      <c r="Q450" s="222">
        <v>0</v>
      </c>
      <c r="R450" s="222">
        <f>Q450*H450</f>
        <v>0</v>
      </c>
      <c r="S450" s="222">
        <v>0</v>
      </c>
      <c r="T450" s="223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4" t="s">
        <v>141</v>
      </c>
      <c r="AT450" s="224" t="s">
        <v>137</v>
      </c>
      <c r="AU450" s="224" t="s">
        <v>142</v>
      </c>
      <c r="AY450" s="17" t="s">
        <v>135</v>
      </c>
      <c r="BE450" s="225">
        <f>IF(N450="základní",J450,0)</f>
        <v>0</v>
      </c>
      <c r="BF450" s="225">
        <f>IF(N450="snížená",J450,0)</f>
        <v>0</v>
      </c>
      <c r="BG450" s="225">
        <f>IF(N450="zákl. přenesená",J450,0)</f>
        <v>0</v>
      </c>
      <c r="BH450" s="225">
        <f>IF(N450="sníž. přenesená",J450,0)</f>
        <v>0</v>
      </c>
      <c r="BI450" s="225">
        <f>IF(N450="nulová",J450,0)</f>
        <v>0</v>
      </c>
      <c r="BJ450" s="17" t="s">
        <v>142</v>
      </c>
      <c r="BK450" s="225">
        <f>ROUND(I450*H450,2)</f>
        <v>0</v>
      </c>
      <c r="BL450" s="17" t="s">
        <v>141</v>
      </c>
      <c r="BM450" s="224" t="s">
        <v>584</v>
      </c>
    </row>
    <row r="451" s="2" customFormat="1" ht="16.5" customHeight="1">
      <c r="A451" s="38"/>
      <c r="B451" s="39"/>
      <c r="C451" s="259" t="s">
        <v>585</v>
      </c>
      <c r="D451" s="259" t="s">
        <v>205</v>
      </c>
      <c r="E451" s="260" t="s">
        <v>586</v>
      </c>
      <c r="F451" s="261" t="s">
        <v>587</v>
      </c>
      <c r="G451" s="262" t="s">
        <v>318</v>
      </c>
      <c r="H451" s="263">
        <v>1</v>
      </c>
      <c r="I451" s="264"/>
      <c r="J451" s="265">
        <f>ROUND(I451*H451,2)</f>
        <v>0</v>
      </c>
      <c r="K451" s="266"/>
      <c r="L451" s="267"/>
      <c r="M451" s="268" t="s">
        <v>1</v>
      </c>
      <c r="N451" s="269" t="s">
        <v>44</v>
      </c>
      <c r="O451" s="91"/>
      <c r="P451" s="222">
        <f>O451*H451</f>
        <v>0</v>
      </c>
      <c r="Q451" s="222">
        <v>0.0025999999999999999</v>
      </c>
      <c r="R451" s="222">
        <f>Q451*H451</f>
        <v>0.0025999999999999999</v>
      </c>
      <c r="S451" s="222">
        <v>0</v>
      </c>
      <c r="T451" s="223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4" t="s">
        <v>184</v>
      </c>
      <c r="AT451" s="224" t="s">
        <v>205</v>
      </c>
      <c r="AU451" s="224" t="s">
        <v>142</v>
      </c>
      <c r="AY451" s="17" t="s">
        <v>135</v>
      </c>
      <c r="BE451" s="225">
        <f>IF(N451="základní",J451,0)</f>
        <v>0</v>
      </c>
      <c r="BF451" s="225">
        <f>IF(N451="snížená",J451,0)</f>
        <v>0</v>
      </c>
      <c r="BG451" s="225">
        <f>IF(N451="zákl. přenesená",J451,0)</f>
        <v>0</v>
      </c>
      <c r="BH451" s="225">
        <f>IF(N451="sníž. přenesená",J451,0)</f>
        <v>0</v>
      </c>
      <c r="BI451" s="225">
        <f>IF(N451="nulová",J451,0)</f>
        <v>0</v>
      </c>
      <c r="BJ451" s="17" t="s">
        <v>142</v>
      </c>
      <c r="BK451" s="225">
        <f>ROUND(I451*H451,2)</f>
        <v>0</v>
      </c>
      <c r="BL451" s="17" t="s">
        <v>141</v>
      </c>
      <c r="BM451" s="224" t="s">
        <v>588</v>
      </c>
    </row>
    <row r="452" s="12" customFormat="1" ht="22.8" customHeight="1">
      <c r="A452" s="12"/>
      <c r="B452" s="196"/>
      <c r="C452" s="197"/>
      <c r="D452" s="198" t="s">
        <v>77</v>
      </c>
      <c r="E452" s="210" t="s">
        <v>184</v>
      </c>
      <c r="F452" s="210" t="s">
        <v>589</v>
      </c>
      <c r="G452" s="197"/>
      <c r="H452" s="197"/>
      <c r="I452" s="200"/>
      <c r="J452" s="211">
        <f>BK452</f>
        <v>0</v>
      </c>
      <c r="K452" s="197"/>
      <c r="L452" s="202"/>
      <c r="M452" s="203"/>
      <c r="N452" s="204"/>
      <c r="O452" s="204"/>
      <c r="P452" s="205">
        <f>SUM(P453:P472)</f>
        <v>0</v>
      </c>
      <c r="Q452" s="204"/>
      <c r="R452" s="205">
        <f>SUM(R453:R472)</f>
        <v>0.022772090000000002</v>
      </c>
      <c r="S452" s="204"/>
      <c r="T452" s="206">
        <f>SUM(T453:T472)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07" t="s">
        <v>83</v>
      </c>
      <c r="AT452" s="208" t="s">
        <v>77</v>
      </c>
      <c r="AU452" s="208" t="s">
        <v>83</v>
      </c>
      <c r="AY452" s="207" t="s">
        <v>135</v>
      </c>
      <c r="BK452" s="209">
        <f>SUM(BK453:BK472)</f>
        <v>0</v>
      </c>
    </row>
    <row r="453" s="2" customFormat="1" ht="24.15" customHeight="1">
      <c r="A453" s="38"/>
      <c r="B453" s="39"/>
      <c r="C453" s="212" t="s">
        <v>590</v>
      </c>
      <c r="D453" s="212" t="s">
        <v>137</v>
      </c>
      <c r="E453" s="213" t="s">
        <v>591</v>
      </c>
      <c r="F453" s="214" t="s">
        <v>592</v>
      </c>
      <c r="G453" s="215" t="s">
        <v>146</v>
      </c>
      <c r="H453" s="216">
        <v>8.1999999999999993</v>
      </c>
      <c r="I453" s="217"/>
      <c r="J453" s="218">
        <f>ROUND(I453*H453,2)</f>
        <v>0</v>
      </c>
      <c r="K453" s="219"/>
      <c r="L453" s="44"/>
      <c r="M453" s="220" t="s">
        <v>1</v>
      </c>
      <c r="N453" s="221" t="s">
        <v>44</v>
      </c>
      <c r="O453" s="91"/>
      <c r="P453" s="222">
        <f>O453*H453</f>
        <v>0</v>
      </c>
      <c r="Q453" s="222">
        <v>1.0000000000000001E-05</v>
      </c>
      <c r="R453" s="222">
        <f>Q453*H453</f>
        <v>8.2000000000000001E-05</v>
      </c>
      <c r="S453" s="222">
        <v>0</v>
      </c>
      <c r="T453" s="223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4" t="s">
        <v>141</v>
      </c>
      <c r="AT453" s="224" t="s">
        <v>137</v>
      </c>
      <c r="AU453" s="224" t="s">
        <v>142</v>
      </c>
      <c r="AY453" s="17" t="s">
        <v>135</v>
      </c>
      <c r="BE453" s="225">
        <f>IF(N453="základní",J453,0)</f>
        <v>0</v>
      </c>
      <c r="BF453" s="225">
        <f>IF(N453="snížená",J453,0)</f>
        <v>0</v>
      </c>
      <c r="BG453" s="225">
        <f>IF(N453="zákl. přenesená",J453,0)</f>
        <v>0</v>
      </c>
      <c r="BH453" s="225">
        <f>IF(N453="sníž. přenesená",J453,0)</f>
        <v>0</v>
      </c>
      <c r="BI453" s="225">
        <f>IF(N453="nulová",J453,0)</f>
        <v>0</v>
      </c>
      <c r="BJ453" s="17" t="s">
        <v>142</v>
      </c>
      <c r="BK453" s="225">
        <f>ROUND(I453*H453,2)</f>
        <v>0</v>
      </c>
      <c r="BL453" s="17" t="s">
        <v>141</v>
      </c>
      <c r="BM453" s="224" t="s">
        <v>593</v>
      </c>
    </row>
    <row r="454" s="13" customFormat="1">
      <c r="A454" s="13"/>
      <c r="B454" s="226"/>
      <c r="C454" s="227"/>
      <c r="D454" s="228" t="s">
        <v>153</v>
      </c>
      <c r="E454" s="229" t="s">
        <v>1</v>
      </c>
      <c r="F454" s="230" t="s">
        <v>171</v>
      </c>
      <c r="G454" s="227"/>
      <c r="H454" s="229" t="s">
        <v>1</v>
      </c>
      <c r="I454" s="231"/>
      <c r="J454" s="227"/>
      <c r="K454" s="227"/>
      <c r="L454" s="232"/>
      <c r="M454" s="233"/>
      <c r="N454" s="234"/>
      <c r="O454" s="234"/>
      <c r="P454" s="234"/>
      <c r="Q454" s="234"/>
      <c r="R454" s="234"/>
      <c r="S454" s="234"/>
      <c r="T454" s="23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6" t="s">
        <v>153</v>
      </c>
      <c r="AU454" s="236" t="s">
        <v>142</v>
      </c>
      <c r="AV454" s="13" t="s">
        <v>83</v>
      </c>
      <c r="AW454" s="13" t="s">
        <v>32</v>
      </c>
      <c r="AX454" s="13" t="s">
        <v>78</v>
      </c>
      <c r="AY454" s="236" t="s">
        <v>135</v>
      </c>
    </row>
    <row r="455" s="14" customFormat="1">
      <c r="A455" s="14"/>
      <c r="B455" s="237"/>
      <c r="C455" s="238"/>
      <c r="D455" s="228" t="s">
        <v>153</v>
      </c>
      <c r="E455" s="239" t="s">
        <v>1</v>
      </c>
      <c r="F455" s="240" t="s">
        <v>594</v>
      </c>
      <c r="G455" s="238"/>
      <c r="H455" s="241">
        <v>8.1999999999999993</v>
      </c>
      <c r="I455" s="242"/>
      <c r="J455" s="238"/>
      <c r="K455" s="238"/>
      <c r="L455" s="243"/>
      <c r="M455" s="244"/>
      <c r="N455" s="245"/>
      <c r="O455" s="245"/>
      <c r="P455" s="245"/>
      <c r="Q455" s="245"/>
      <c r="R455" s="245"/>
      <c r="S455" s="245"/>
      <c r="T455" s="24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7" t="s">
        <v>153</v>
      </c>
      <c r="AU455" s="247" t="s">
        <v>142</v>
      </c>
      <c r="AV455" s="14" t="s">
        <v>142</v>
      </c>
      <c r="AW455" s="14" t="s">
        <v>32</v>
      </c>
      <c r="AX455" s="14" t="s">
        <v>83</v>
      </c>
      <c r="AY455" s="247" t="s">
        <v>135</v>
      </c>
    </row>
    <row r="456" s="2" customFormat="1" ht="24.15" customHeight="1">
      <c r="A456" s="38"/>
      <c r="B456" s="39"/>
      <c r="C456" s="259" t="s">
        <v>595</v>
      </c>
      <c r="D456" s="259" t="s">
        <v>205</v>
      </c>
      <c r="E456" s="260" t="s">
        <v>596</v>
      </c>
      <c r="F456" s="261" t="s">
        <v>597</v>
      </c>
      <c r="G456" s="262" t="s">
        <v>146</v>
      </c>
      <c r="H456" s="263">
        <v>8.3230000000000004</v>
      </c>
      <c r="I456" s="264"/>
      <c r="J456" s="265">
        <f>ROUND(I456*H456,2)</f>
        <v>0</v>
      </c>
      <c r="K456" s="266"/>
      <c r="L456" s="267"/>
      <c r="M456" s="268" t="s">
        <v>1</v>
      </c>
      <c r="N456" s="269" t="s">
        <v>44</v>
      </c>
      <c r="O456" s="91"/>
      <c r="P456" s="222">
        <f>O456*H456</f>
        <v>0</v>
      </c>
      <c r="Q456" s="222">
        <v>0.0016299999999999999</v>
      </c>
      <c r="R456" s="222">
        <f>Q456*H456</f>
        <v>0.013566490000000001</v>
      </c>
      <c r="S456" s="222">
        <v>0</v>
      </c>
      <c r="T456" s="223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4" t="s">
        <v>184</v>
      </c>
      <c r="AT456" s="224" t="s">
        <v>205</v>
      </c>
      <c r="AU456" s="224" t="s">
        <v>142</v>
      </c>
      <c r="AY456" s="17" t="s">
        <v>135</v>
      </c>
      <c r="BE456" s="225">
        <f>IF(N456="základní",J456,0)</f>
        <v>0</v>
      </c>
      <c r="BF456" s="225">
        <f>IF(N456="snížená",J456,0)</f>
        <v>0</v>
      </c>
      <c r="BG456" s="225">
        <f>IF(N456="zákl. přenesená",J456,0)</f>
        <v>0</v>
      </c>
      <c r="BH456" s="225">
        <f>IF(N456="sníž. přenesená",J456,0)</f>
        <v>0</v>
      </c>
      <c r="BI456" s="225">
        <f>IF(N456="nulová",J456,0)</f>
        <v>0</v>
      </c>
      <c r="BJ456" s="17" t="s">
        <v>142</v>
      </c>
      <c r="BK456" s="225">
        <f>ROUND(I456*H456,2)</f>
        <v>0</v>
      </c>
      <c r="BL456" s="17" t="s">
        <v>141</v>
      </c>
      <c r="BM456" s="224" t="s">
        <v>598</v>
      </c>
    </row>
    <row r="457" s="14" customFormat="1">
      <c r="A457" s="14"/>
      <c r="B457" s="237"/>
      <c r="C457" s="238"/>
      <c r="D457" s="228" t="s">
        <v>153</v>
      </c>
      <c r="E457" s="238"/>
      <c r="F457" s="240" t="s">
        <v>599</v>
      </c>
      <c r="G457" s="238"/>
      <c r="H457" s="241">
        <v>8.3230000000000004</v>
      </c>
      <c r="I457" s="242"/>
      <c r="J457" s="238"/>
      <c r="K457" s="238"/>
      <c r="L457" s="243"/>
      <c r="M457" s="244"/>
      <c r="N457" s="245"/>
      <c r="O457" s="245"/>
      <c r="P457" s="245"/>
      <c r="Q457" s="245"/>
      <c r="R457" s="245"/>
      <c r="S457" s="245"/>
      <c r="T457" s="246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7" t="s">
        <v>153</v>
      </c>
      <c r="AU457" s="247" t="s">
        <v>142</v>
      </c>
      <c r="AV457" s="14" t="s">
        <v>142</v>
      </c>
      <c r="AW457" s="14" t="s">
        <v>4</v>
      </c>
      <c r="AX457" s="14" t="s">
        <v>83</v>
      </c>
      <c r="AY457" s="247" t="s">
        <v>135</v>
      </c>
    </row>
    <row r="458" s="2" customFormat="1" ht="24.15" customHeight="1">
      <c r="A458" s="38"/>
      <c r="B458" s="39"/>
      <c r="C458" s="212" t="s">
        <v>600</v>
      </c>
      <c r="D458" s="212" t="s">
        <v>137</v>
      </c>
      <c r="E458" s="213" t="s">
        <v>601</v>
      </c>
      <c r="F458" s="214" t="s">
        <v>602</v>
      </c>
      <c r="G458" s="215" t="s">
        <v>146</v>
      </c>
      <c r="H458" s="216">
        <v>2</v>
      </c>
      <c r="I458" s="217"/>
      <c r="J458" s="218">
        <f>ROUND(I458*H458,2)</f>
        <v>0</v>
      </c>
      <c r="K458" s="219"/>
      <c r="L458" s="44"/>
      <c r="M458" s="220" t="s">
        <v>1</v>
      </c>
      <c r="N458" s="221" t="s">
        <v>44</v>
      </c>
      <c r="O458" s="91"/>
      <c r="P458" s="222">
        <f>O458*H458</f>
        <v>0</v>
      </c>
      <c r="Q458" s="222">
        <v>1.0000000000000001E-05</v>
      </c>
      <c r="R458" s="222">
        <f>Q458*H458</f>
        <v>2.0000000000000002E-05</v>
      </c>
      <c r="S458" s="222">
        <v>0</v>
      </c>
      <c r="T458" s="223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4" t="s">
        <v>141</v>
      </c>
      <c r="AT458" s="224" t="s">
        <v>137</v>
      </c>
      <c r="AU458" s="224" t="s">
        <v>142</v>
      </c>
      <c r="AY458" s="17" t="s">
        <v>135</v>
      </c>
      <c r="BE458" s="225">
        <f>IF(N458="základní",J458,0)</f>
        <v>0</v>
      </c>
      <c r="BF458" s="225">
        <f>IF(N458="snížená",J458,0)</f>
        <v>0</v>
      </c>
      <c r="BG458" s="225">
        <f>IF(N458="zákl. přenesená",J458,0)</f>
        <v>0</v>
      </c>
      <c r="BH458" s="225">
        <f>IF(N458="sníž. přenesená",J458,0)</f>
        <v>0</v>
      </c>
      <c r="BI458" s="225">
        <f>IF(N458="nulová",J458,0)</f>
        <v>0</v>
      </c>
      <c r="BJ458" s="17" t="s">
        <v>142</v>
      </c>
      <c r="BK458" s="225">
        <f>ROUND(I458*H458,2)</f>
        <v>0</v>
      </c>
      <c r="BL458" s="17" t="s">
        <v>141</v>
      </c>
      <c r="BM458" s="224" t="s">
        <v>603</v>
      </c>
    </row>
    <row r="459" s="13" customFormat="1">
      <c r="A459" s="13"/>
      <c r="B459" s="226"/>
      <c r="C459" s="227"/>
      <c r="D459" s="228" t="s">
        <v>153</v>
      </c>
      <c r="E459" s="229" t="s">
        <v>1</v>
      </c>
      <c r="F459" s="230" t="s">
        <v>171</v>
      </c>
      <c r="G459" s="227"/>
      <c r="H459" s="229" t="s">
        <v>1</v>
      </c>
      <c r="I459" s="231"/>
      <c r="J459" s="227"/>
      <c r="K459" s="227"/>
      <c r="L459" s="232"/>
      <c r="M459" s="233"/>
      <c r="N459" s="234"/>
      <c r="O459" s="234"/>
      <c r="P459" s="234"/>
      <c r="Q459" s="234"/>
      <c r="R459" s="234"/>
      <c r="S459" s="234"/>
      <c r="T459" s="23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6" t="s">
        <v>153</v>
      </c>
      <c r="AU459" s="236" t="s">
        <v>142</v>
      </c>
      <c r="AV459" s="13" t="s">
        <v>83</v>
      </c>
      <c r="AW459" s="13" t="s">
        <v>32</v>
      </c>
      <c r="AX459" s="13" t="s">
        <v>78</v>
      </c>
      <c r="AY459" s="236" t="s">
        <v>135</v>
      </c>
    </row>
    <row r="460" s="14" customFormat="1">
      <c r="A460" s="14"/>
      <c r="B460" s="237"/>
      <c r="C460" s="238"/>
      <c r="D460" s="228" t="s">
        <v>153</v>
      </c>
      <c r="E460" s="239" t="s">
        <v>1</v>
      </c>
      <c r="F460" s="240" t="s">
        <v>142</v>
      </c>
      <c r="G460" s="238"/>
      <c r="H460" s="241">
        <v>2</v>
      </c>
      <c r="I460" s="242"/>
      <c r="J460" s="238"/>
      <c r="K460" s="238"/>
      <c r="L460" s="243"/>
      <c r="M460" s="244"/>
      <c r="N460" s="245"/>
      <c r="O460" s="245"/>
      <c r="P460" s="245"/>
      <c r="Q460" s="245"/>
      <c r="R460" s="245"/>
      <c r="S460" s="245"/>
      <c r="T460" s="246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7" t="s">
        <v>153</v>
      </c>
      <c r="AU460" s="247" t="s">
        <v>142</v>
      </c>
      <c r="AV460" s="14" t="s">
        <v>142</v>
      </c>
      <c r="AW460" s="14" t="s">
        <v>32</v>
      </c>
      <c r="AX460" s="14" t="s">
        <v>83</v>
      </c>
      <c r="AY460" s="247" t="s">
        <v>135</v>
      </c>
    </row>
    <row r="461" s="2" customFormat="1" ht="24.15" customHeight="1">
      <c r="A461" s="38"/>
      <c r="B461" s="39"/>
      <c r="C461" s="259" t="s">
        <v>604</v>
      </c>
      <c r="D461" s="259" t="s">
        <v>205</v>
      </c>
      <c r="E461" s="260" t="s">
        <v>605</v>
      </c>
      <c r="F461" s="261" t="s">
        <v>606</v>
      </c>
      <c r="G461" s="262" t="s">
        <v>146</v>
      </c>
      <c r="H461" s="263">
        <v>2.0299999999999998</v>
      </c>
      <c r="I461" s="264"/>
      <c r="J461" s="265">
        <f>ROUND(I461*H461,2)</f>
        <v>0</v>
      </c>
      <c r="K461" s="266"/>
      <c r="L461" s="267"/>
      <c r="M461" s="268" t="s">
        <v>1</v>
      </c>
      <c r="N461" s="269" t="s">
        <v>44</v>
      </c>
      <c r="O461" s="91"/>
      <c r="P461" s="222">
        <f>O461*H461</f>
        <v>0</v>
      </c>
      <c r="Q461" s="222">
        <v>0.0021199999999999999</v>
      </c>
      <c r="R461" s="222">
        <f>Q461*H461</f>
        <v>0.0043035999999999994</v>
      </c>
      <c r="S461" s="222">
        <v>0</v>
      </c>
      <c r="T461" s="223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4" t="s">
        <v>184</v>
      </c>
      <c r="AT461" s="224" t="s">
        <v>205</v>
      </c>
      <c r="AU461" s="224" t="s">
        <v>142</v>
      </c>
      <c r="AY461" s="17" t="s">
        <v>135</v>
      </c>
      <c r="BE461" s="225">
        <f>IF(N461="základní",J461,0)</f>
        <v>0</v>
      </c>
      <c r="BF461" s="225">
        <f>IF(N461="snížená",J461,0)</f>
        <v>0</v>
      </c>
      <c r="BG461" s="225">
        <f>IF(N461="zákl. přenesená",J461,0)</f>
        <v>0</v>
      </c>
      <c r="BH461" s="225">
        <f>IF(N461="sníž. přenesená",J461,0)</f>
        <v>0</v>
      </c>
      <c r="BI461" s="225">
        <f>IF(N461="nulová",J461,0)</f>
        <v>0</v>
      </c>
      <c r="BJ461" s="17" t="s">
        <v>142</v>
      </c>
      <c r="BK461" s="225">
        <f>ROUND(I461*H461,2)</f>
        <v>0</v>
      </c>
      <c r="BL461" s="17" t="s">
        <v>141</v>
      </c>
      <c r="BM461" s="224" t="s">
        <v>607</v>
      </c>
    </row>
    <row r="462" s="14" customFormat="1">
      <c r="A462" s="14"/>
      <c r="B462" s="237"/>
      <c r="C462" s="238"/>
      <c r="D462" s="228" t="s">
        <v>153</v>
      </c>
      <c r="E462" s="238"/>
      <c r="F462" s="240" t="s">
        <v>608</v>
      </c>
      <c r="G462" s="238"/>
      <c r="H462" s="241">
        <v>2.0299999999999998</v>
      </c>
      <c r="I462" s="242"/>
      <c r="J462" s="238"/>
      <c r="K462" s="238"/>
      <c r="L462" s="243"/>
      <c r="M462" s="244"/>
      <c r="N462" s="245"/>
      <c r="O462" s="245"/>
      <c r="P462" s="245"/>
      <c r="Q462" s="245"/>
      <c r="R462" s="245"/>
      <c r="S462" s="245"/>
      <c r="T462" s="246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7" t="s">
        <v>153</v>
      </c>
      <c r="AU462" s="247" t="s">
        <v>142</v>
      </c>
      <c r="AV462" s="14" t="s">
        <v>142</v>
      </c>
      <c r="AW462" s="14" t="s">
        <v>4</v>
      </c>
      <c r="AX462" s="14" t="s">
        <v>83</v>
      </c>
      <c r="AY462" s="247" t="s">
        <v>135</v>
      </c>
    </row>
    <row r="463" s="2" customFormat="1" ht="33" customHeight="1">
      <c r="A463" s="38"/>
      <c r="B463" s="39"/>
      <c r="C463" s="212" t="s">
        <v>609</v>
      </c>
      <c r="D463" s="212" t="s">
        <v>137</v>
      </c>
      <c r="E463" s="213" t="s">
        <v>610</v>
      </c>
      <c r="F463" s="214" t="s">
        <v>611</v>
      </c>
      <c r="G463" s="215" t="s">
        <v>318</v>
      </c>
      <c r="H463" s="216">
        <v>4</v>
      </c>
      <c r="I463" s="217"/>
      <c r="J463" s="218">
        <f>ROUND(I463*H463,2)</f>
        <v>0</v>
      </c>
      <c r="K463" s="219"/>
      <c r="L463" s="44"/>
      <c r="M463" s="220" t="s">
        <v>1</v>
      </c>
      <c r="N463" s="221" t="s">
        <v>44</v>
      </c>
      <c r="O463" s="91"/>
      <c r="P463" s="222">
        <f>O463*H463</f>
        <v>0</v>
      </c>
      <c r="Q463" s="222">
        <v>0</v>
      </c>
      <c r="R463" s="222">
        <f>Q463*H463</f>
        <v>0</v>
      </c>
      <c r="S463" s="222">
        <v>0</v>
      </c>
      <c r="T463" s="223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4" t="s">
        <v>141</v>
      </c>
      <c r="AT463" s="224" t="s">
        <v>137</v>
      </c>
      <c r="AU463" s="224" t="s">
        <v>142</v>
      </c>
      <c r="AY463" s="17" t="s">
        <v>135</v>
      </c>
      <c r="BE463" s="225">
        <f>IF(N463="základní",J463,0)</f>
        <v>0</v>
      </c>
      <c r="BF463" s="225">
        <f>IF(N463="snížená",J463,0)</f>
        <v>0</v>
      </c>
      <c r="BG463" s="225">
        <f>IF(N463="zákl. přenesená",J463,0)</f>
        <v>0</v>
      </c>
      <c r="BH463" s="225">
        <f>IF(N463="sníž. přenesená",J463,0)</f>
        <v>0</v>
      </c>
      <c r="BI463" s="225">
        <f>IF(N463="nulová",J463,0)</f>
        <v>0</v>
      </c>
      <c r="BJ463" s="17" t="s">
        <v>142</v>
      </c>
      <c r="BK463" s="225">
        <f>ROUND(I463*H463,2)</f>
        <v>0</v>
      </c>
      <c r="BL463" s="17" t="s">
        <v>141</v>
      </c>
      <c r="BM463" s="224" t="s">
        <v>612</v>
      </c>
    </row>
    <row r="464" s="2" customFormat="1" ht="16.5" customHeight="1">
      <c r="A464" s="38"/>
      <c r="B464" s="39"/>
      <c r="C464" s="259" t="s">
        <v>613</v>
      </c>
      <c r="D464" s="259" t="s">
        <v>205</v>
      </c>
      <c r="E464" s="260" t="s">
        <v>614</v>
      </c>
      <c r="F464" s="261" t="s">
        <v>615</v>
      </c>
      <c r="G464" s="262" t="s">
        <v>318</v>
      </c>
      <c r="H464" s="263">
        <v>2</v>
      </c>
      <c r="I464" s="264"/>
      <c r="J464" s="265">
        <f>ROUND(I464*H464,2)</f>
        <v>0</v>
      </c>
      <c r="K464" s="266"/>
      <c r="L464" s="267"/>
      <c r="M464" s="268" t="s">
        <v>1</v>
      </c>
      <c r="N464" s="269" t="s">
        <v>44</v>
      </c>
      <c r="O464" s="91"/>
      <c r="P464" s="222">
        <f>O464*H464</f>
        <v>0</v>
      </c>
      <c r="Q464" s="222">
        <v>0.00036999999999999999</v>
      </c>
      <c r="R464" s="222">
        <f>Q464*H464</f>
        <v>0.00073999999999999999</v>
      </c>
      <c r="S464" s="222">
        <v>0</v>
      </c>
      <c r="T464" s="223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4" t="s">
        <v>184</v>
      </c>
      <c r="AT464" s="224" t="s">
        <v>205</v>
      </c>
      <c r="AU464" s="224" t="s">
        <v>142</v>
      </c>
      <c r="AY464" s="17" t="s">
        <v>135</v>
      </c>
      <c r="BE464" s="225">
        <f>IF(N464="základní",J464,0)</f>
        <v>0</v>
      </c>
      <c r="BF464" s="225">
        <f>IF(N464="snížená",J464,0)</f>
        <v>0</v>
      </c>
      <c r="BG464" s="225">
        <f>IF(N464="zákl. přenesená",J464,0)</f>
        <v>0</v>
      </c>
      <c r="BH464" s="225">
        <f>IF(N464="sníž. přenesená",J464,0)</f>
        <v>0</v>
      </c>
      <c r="BI464" s="225">
        <f>IF(N464="nulová",J464,0)</f>
        <v>0</v>
      </c>
      <c r="BJ464" s="17" t="s">
        <v>142</v>
      </c>
      <c r="BK464" s="225">
        <f>ROUND(I464*H464,2)</f>
        <v>0</v>
      </c>
      <c r="BL464" s="17" t="s">
        <v>141</v>
      </c>
      <c r="BM464" s="224" t="s">
        <v>616</v>
      </c>
    </row>
    <row r="465" s="2" customFormat="1" ht="16.5" customHeight="1">
      <c r="A465" s="38"/>
      <c r="B465" s="39"/>
      <c r="C465" s="259" t="s">
        <v>617</v>
      </c>
      <c r="D465" s="259" t="s">
        <v>205</v>
      </c>
      <c r="E465" s="260" t="s">
        <v>618</v>
      </c>
      <c r="F465" s="261" t="s">
        <v>619</v>
      </c>
      <c r="G465" s="262" t="s">
        <v>318</v>
      </c>
      <c r="H465" s="263">
        <v>2</v>
      </c>
      <c r="I465" s="264"/>
      <c r="J465" s="265">
        <f>ROUND(I465*H465,2)</f>
        <v>0</v>
      </c>
      <c r="K465" s="266"/>
      <c r="L465" s="267"/>
      <c r="M465" s="268" t="s">
        <v>1</v>
      </c>
      <c r="N465" s="269" t="s">
        <v>44</v>
      </c>
      <c r="O465" s="91"/>
      <c r="P465" s="222">
        <f>O465*H465</f>
        <v>0</v>
      </c>
      <c r="Q465" s="222">
        <v>0.00029999999999999997</v>
      </c>
      <c r="R465" s="222">
        <f>Q465*H465</f>
        <v>0.00059999999999999995</v>
      </c>
      <c r="S465" s="222">
        <v>0</v>
      </c>
      <c r="T465" s="223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4" t="s">
        <v>184</v>
      </c>
      <c r="AT465" s="224" t="s">
        <v>205</v>
      </c>
      <c r="AU465" s="224" t="s">
        <v>142</v>
      </c>
      <c r="AY465" s="17" t="s">
        <v>135</v>
      </c>
      <c r="BE465" s="225">
        <f>IF(N465="základní",J465,0)</f>
        <v>0</v>
      </c>
      <c r="BF465" s="225">
        <f>IF(N465="snížená",J465,0)</f>
        <v>0</v>
      </c>
      <c r="BG465" s="225">
        <f>IF(N465="zákl. přenesená",J465,0)</f>
        <v>0</v>
      </c>
      <c r="BH465" s="225">
        <f>IF(N465="sníž. přenesená",J465,0)</f>
        <v>0</v>
      </c>
      <c r="BI465" s="225">
        <f>IF(N465="nulová",J465,0)</f>
        <v>0</v>
      </c>
      <c r="BJ465" s="17" t="s">
        <v>142</v>
      </c>
      <c r="BK465" s="225">
        <f>ROUND(I465*H465,2)</f>
        <v>0</v>
      </c>
      <c r="BL465" s="17" t="s">
        <v>141</v>
      </c>
      <c r="BM465" s="224" t="s">
        <v>620</v>
      </c>
    </row>
    <row r="466" s="2" customFormat="1" ht="33" customHeight="1">
      <c r="A466" s="38"/>
      <c r="B466" s="39"/>
      <c r="C466" s="212" t="s">
        <v>621</v>
      </c>
      <c r="D466" s="212" t="s">
        <v>137</v>
      </c>
      <c r="E466" s="213" t="s">
        <v>622</v>
      </c>
      <c r="F466" s="214" t="s">
        <v>623</v>
      </c>
      <c r="G466" s="215" t="s">
        <v>318</v>
      </c>
      <c r="H466" s="216">
        <v>1</v>
      </c>
      <c r="I466" s="217"/>
      <c r="J466" s="218">
        <f>ROUND(I466*H466,2)</f>
        <v>0</v>
      </c>
      <c r="K466" s="219"/>
      <c r="L466" s="44"/>
      <c r="M466" s="220" t="s">
        <v>1</v>
      </c>
      <c r="N466" s="221" t="s">
        <v>44</v>
      </c>
      <c r="O466" s="91"/>
      <c r="P466" s="222">
        <f>O466*H466</f>
        <v>0</v>
      </c>
      <c r="Q466" s="222">
        <v>0</v>
      </c>
      <c r="R466" s="222">
        <f>Q466*H466</f>
        <v>0</v>
      </c>
      <c r="S466" s="222">
        <v>0</v>
      </c>
      <c r="T466" s="223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4" t="s">
        <v>141</v>
      </c>
      <c r="AT466" s="224" t="s">
        <v>137</v>
      </c>
      <c r="AU466" s="224" t="s">
        <v>142</v>
      </c>
      <c r="AY466" s="17" t="s">
        <v>135</v>
      </c>
      <c r="BE466" s="225">
        <f>IF(N466="základní",J466,0)</f>
        <v>0</v>
      </c>
      <c r="BF466" s="225">
        <f>IF(N466="snížená",J466,0)</f>
        <v>0</v>
      </c>
      <c r="BG466" s="225">
        <f>IF(N466="zákl. přenesená",J466,0)</f>
        <v>0</v>
      </c>
      <c r="BH466" s="225">
        <f>IF(N466="sníž. přenesená",J466,0)</f>
        <v>0</v>
      </c>
      <c r="BI466" s="225">
        <f>IF(N466="nulová",J466,0)</f>
        <v>0</v>
      </c>
      <c r="BJ466" s="17" t="s">
        <v>142</v>
      </c>
      <c r="BK466" s="225">
        <f>ROUND(I466*H466,2)</f>
        <v>0</v>
      </c>
      <c r="BL466" s="17" t="s">
        <v>141</v>
      </c>
      <c r="BM466" s="224" t="s">
        <v>624</v>
      </c>
    </row>
    <row r="467" s="2" customFormat="1" ht="24.15" customHeight="1">
      <c r="A467" s="38"/>
      <c r="B467" s="39"/>
      <c r="C467" s="259" t="s">
        <v>625</v>
      </c>
      <c r="D467" s="259" t="s">
        <v>205</v>
      </c>
      <c r="E467" s="260" t="s">
        <v>626</v>
      </c>
      <c r="F467" s="261" t="s">
        <v>627</v>
      </c>
      <c r="G467" s="262" t="s">
        <v>318</v>
      </c>
      <c r="H467" s="263">
        <v>1</v>
      </c>
      <c r="I467" s="264"/>
      <c r="J467" s="265">
        <f>ROUND(I467*H467,2)</f>
        <v>0</v>
      </c>
      <c r="K467" s="266"/>
      <c r="L467" s="267"/>
      <c r="M467" s="268" t="s">
        <v>1</v>
      </c>
      <c r="N467" s="269" t="s">
        <v>44</v>
      </c>
      <c r="O467" s="91"/>
      <c r="P467" s="222">
        <f>O467*H467</f>
        <v>0</v>
      </c>
      <c r="Q467" s="222">
        <v>0.00076000000000000004</v>
      </c>
      <c r="R467" s="222">
        <f>Q467*H467</f>
        <v>0.00076000000000000004</v>
      </c>
      <c r="S467" s="222">
        <v>0</v>
      </c>
      <c r="T467" s="223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4" t="s">
        <v>184</v>
      </c>
      <c r="AT467" s="224" t="s">
        <v>205</v>
      </c>
      <c r="AU467" s="224" t="s">
        <v>142</v>
      </c>
      <c r="AY467" s="17" t="s">
        <v>135</v>
      </c>
      <c r="BE467" s="225">
        <f>IF(N467="základní",J467,0)</f>
        <v>0</v>
      </c>
      <c r="BF467" s="225">
        <f>IF(N467="snížená",J467,0)</f>
        <v>0</v>
      </c>
      <c r="BG467" s="225">
        <f>IF(N467="zákl. přenesená",J467,0)</f>
        <v>0</v>
      </c>
      <c r="BH467" s="225">
        <f>IF(N467="sníž. přenesená",J467,0)</f>
        <v>0</v>
      </c>
      <c r="BI467" s="225">
        <f>IF(N467="nulová",J467,0)</f>
        <v>0</v>
      </c>
      <c r="BJ467" s="17" t="s">
        <v>142</v>
      </c>
      <c r="BK467" s="225">
        <f>ROUND(I467*H467,2)</f>
        <v>0</v>
      </c>
      <c r="BL467" s="17" t="s">
        <v>141</v>
      </c>
      <c r="BM467" s="224" t="s">
        <v>628</v>
      </c>
    </row>
    <row r="468" s="2" customFormat="1" ht="33" customHeight="1">
      <c r="A468" s="38"/>
      <c r="B468" s="39"/>
      <c r="C468" s="212" t="s">
        <v>629</v>
      </c>
      <c r="D468" s="212" t="s">
        <v>137</v>
      </c>
      <c r="E468" s="213" t="s">
        <v>630</v>
      </c>
      <c r="F468" s="214" t="s">
        <v>631</v>
      </c>
      <c r="G468" s="215" t="s">
        <v>318</v>
      </c>
      <c r="H468" s="216">
        <v>1</v>
      </c>
      <c r="I468" s="217"/>
      <c r="J468" s="218">
        <f>ROUND(I468*H468,2)</f>
        <v>0</v>
      </c>
      <c r="K468" s="219"/>
      <c r="L468" s="44"/>
      <c r="M468" s="220" t="s">
        <v>1</v>
      </c>
      <c r="N468" s="221" t="s">
        <v>44</v>
      </c>
      <c r="O468" s="91"/>
      <c r="P468" s="222">
        <f>O468*H468</f>
        <v>0</v>
      </c>
      <c r="Q468" s="222">
        <v>0</v>
      </c>
      <c r="R468" s="222">
        <f>Q468*H468</f>
        <v>0</v>
      </c>
      <c r="S468" s="222">
        <v>0</v>
      </c>
      <c r="T468" s="223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4" t="s">
        <v>141</v>
      </c>
      <c r="AT468" s="224" t="s">
        <v>137</v>
      </c>
      <c r="AU468" s="224" t="s">
        <v>142</v>
      </c>
      <c r="AY468" s="17" t="s">
        <v>135</v>
      </c>
      <c r="BE468" s="225">
        <f>IF(N468="základní",J468,0)</f>
        <v>0</v>
      </c>
      <c r="BF468" s="225">
        <f>IF(N468="snížená",J468,0)</f>
        <v>0</v>
      </c>
      <c r="BG468" s="225">
        <f>IF(N468="zákl. přenesená",J468,0)</f>
        <v>0</v>
      </c>
      <c r="BH468" s="225">
        <f>IF(N468="sníž. přenesená",J468,0)</f>
        <v>0</v>
      </c>
      <c r="BI468" s="225">
        <f>IF(N468="nulová",J468,0)</f>
        <v>0</v>
      </c>
      <c r="BJ468" s="17" t="s">
        <v>142</v>
      </c>
      <c r="BK468" s="225">
        <f>ROUND(I468*H468,2)</f>
        <v>0</v>
      </c>
      <c r="BL468" s="17" t="s">
        <v>141</v>
      </c>
      <c r="BM468" s="224" t="s">
        <v>632</v>
      </c>
    </row>
    <row r="469" s="2" customFormat="1" ht="24.15" customHeight="1">
      <c r="A469" s="38"/>
      <c r="B469" s="39"/>
      <c r="C469" s="259" t="s">
        <v>633</v>
      </c>
      <c r="D469" s="259" t="s">
        <v>205</v>
      </c>
      <c r="E469" s="260" t="s">
        <v>634</v>
      </c>
      <c r="F469" s="261" t="s">
        <v>635</v>
      </c>
      <c r="G469" s="262" t="s">
        <v>318</v>
      </c>
      <c r="H469" s="263">
        <v>1</v>
      </c>
      <c r="I469" s="264"/>
      <c r="J469" s="265">
        <f>ROUND(I469*H469,2)</f>
        <v>0</v>
      </c>
      <c r="K469" s="266"/>
      <c r="L469" s="267"/>
      <c r="M469" s="268" t="s">
        <v>1</v>
      </c>
      <c r="N469" s="269" t="s">
        <v>44</v>
      </c>
      <c r="O469" s="91"/>
      <c r="P469" s="222">
        <f>O469*H469</f>
        <v>0</v>
      </c>
      <c r="Q469" s="222">
        <v>0.0027000000000000001</v>
      </c>
      <c r="R469" s="222">
        <f>Q469*H469</f>
        <v>0.0027000000000000001</v>
      </c>
      <c r="S469" s="222">
        <v>0</v>
      </c>
      <c r="T469" s="223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4" t="s">
        <v>184</v>
      </c>
      <c r="AT469" s="224" t="s">
        <v>205</v>
      </c>
      <c r="AU469" s="224" t="s">
        <v>142</v>
      </c>
      <c r="AY469" s="17" t="s">
        <v>135</v>
      </c>
      <c r="BE469" s="225">
        <f>IF(N469="základní",J469,0)</f>
        <v>0</v>
      </c>
      <c r="BF469" s="225">
        <f>IF(N469="snížená",J469,0)</f>
        <v>0</v>
      </c>
      <c r="BG469" s="225">
        <f>IF(N469="zákl. přenesená",J469,0)</f>
        <v>0</v>
      </c>
      <c r="BH469" s="225">
        <f>IF(N469="sníž. přenesená",J469,0)</f>
        <v>0</v>
      </c>
      <c r="BI469" s="225">
        <f>IF(N469="nulová",J469,0)</f>
        <v>0</v>
      </c>
      <c r="BJ469" s="17" t="s">
        <v>142</v>
      </c>
      <c r="BK469" s="225">
        <f>ROUND(I469*H469,2)</f>
        <v>0</v>
      </c>
      <c r="BL469" s="17" t="s">
        <v>141</v>
      </c>
      <c r="BM469" s="224" t="s">
        <v>636</v>
      </c>
    </row>
    <row r="470" s="2" customFormat="1" ht="24.15" customHeight="1">
      <c r="A470" s="38"/>
      <c r="B470" s="39"/>
      <c r="C470" s="212" t="s">
        <v>637</v>
      </c>
      <c r="D470" s="212" t="s">
        <v>137</v>
      </c>
      <c r="E470" s="213" t="s">
        <v>638</v>
      </c>
      <c r="F470" s="214" t="s">
        <v>639</v>
      </c>
      <c r="G470" s="215" t="s">
        <v>151</v>
      </c>
      <c r="H470" s="216">
        <v>0.75</v>
      </c>
      <c r="I470" s="217"/>
      <c r="J470" s="218">
        <f>ROUND(I470*H470,2)</f>
        <v>0</v>
      </c>
      <c r="K470" s="219"/>
      <c r="L470" s="44"/>
      <c r="M470" s="220" t="s">
        <v>1</v>
      </c>
      <c r="N470" s="221" t="s">
        <v>44</v>
      </c>
      <c r="O470" s="91"/>
      <c r="P470" s="222">
        <f>O470*H470</f>
        <v>0</v>
      </c>
      <c r="Q470" s="222">
        <v>0</v>
      </c>
      <c r="R470" s="222">
        <f>Q470*H470</f>
        <v>0</v>
      </c>
      <c r="S470" s="222">
        <v>0</v>
      </c>
      <c r="T470" s="223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4" t="s">
        <v>141</v>
      </c>
      <c r="AT470" s="224" t="s">
        <v>137</v>
      </c>
      <c r="AU470" s="224" t="s">
        <v>142</v>
      </c>
      <c r="AY470" s="17" t="s">
        <v>135</v>
      </c>
      <c r="BE470" s="225">
        <f>IF(N470="základní",J470,0)</f>
        <v>0</v>
      </c>
      <c r="BF470" s="225">
        <f>IF(N470="snížená",J470,0)</f>
        <v>0</v>
      </c>
      <c r="BG470" s="225">
        <f>IF(N470="zákl. přenesená",J470,0)</f>
        <v>0</v>
      </c>
      <c r="BH470" s="225">
        <f>IF(N470="sníž. přenesená",J470,0)</f>
        <v>0</v>
      </c>
      <c r="BI470" s="225">
        <f>IF(N470="nulová",J470,0)</f>
        <v>0</v>
      </c>
      <c r="BJ470" s="17" t="s">
        <v>142</v>
      </c>
      <c r="BK470" s="225">
        <f>ROUND(I470*H470,2)</f>
        <v>0</v>
      </c>
      <c r="BL470" s="17" t="s">
        <v>141</v>
      </c>
      <c r="BM470" s="224" t="s">
        <v>640</v>
      </c>
    </row>
    <row r="471" s="13" customFormat="1">
      <c r="A471" s="13"/>
      <c r="B471" s="226"/>
      <c r="C471" s="227"/>
      <c r="D471" s="228" t="s">
        <v>153</v>
      </c>
      <c r="E471" s="229" t="s">
        <v>1</v>
      </c>
      <c r="F471" s="230" t="s">
        <v>641</v>
      </c>
      <c r="G471" s="227"/>
      <c r="H471" s="229" t="s">
        <v>1</v>
      </c>
      <c r="I471" s="231"/>
      <c r="J471" s="227"/>
      <c r="K471" s="227"/>
      <c r="L471" s="232"/>
      <c r="M471" s="233"/>
      <c r="N471" s="234"/>
      <c r="O471" s="234"/>
      <c r="P471" s="234"/>
      <c r="Q471" s="234"/>
      <c r="R471" s="234"/>
      <c r="S471" s="234"/>
      <c r="T471" s="23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6" t="s">
        <v>153</v>
      </c>
      <c r="AU471" s="236" t="s">
        <v>142</v>
      </c>
      <c r="AV471" s="13" t="s">
        <v>83</v>
      </c>
      <c r="AW471" s="13" t="s">
        <v>32</v>
      </c>
      <c r="AX471" s="13" t="s">
        <v>78</v>
      </c>
      <c r="AY471" s="236" t="s">
        <v>135</v>
      </c>
    </row>
    <row r="472" s="14" customFormat="1">
      <c r="A472" s="14"/>
      <c r="B472" s="237"/>
      <c r="C472" s="238"/>
      <c r="D472" s="228" t="s">
        <v>153</v>
      </c>
      <c r="E472" s="239" t="s">
        <v>1</v>
      </c>
      <c r="F472" s="240" t="s">
        <v>642</v>
      </c>
      <c r="G472" s="238"/>
      <c r="H472" s="241">
        <v>0.75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7" t="s">
        <v>153</v>
      </c>
      <c r="AU472" s="247" t="s">
        <v>142</v>
      </c>
      <c r="AV472" s="14" t="s">
        <v>142</v>
      </c>
      <c r="AW472" s="14" t="s">
        <v>32</v>
      </c>
      <c r="AX472" s="14" t="s">
        <v>83</v>
      </c>
      <c r="AY472" s="247" t="s">
        <v>135</v>
      </c>
    </row>
    <row r="473" s="12" customFormat="1" ht="22.8" customHeight="1">
      <c r="A473" s="12"/>
      <c r="B473" s="196"/>
      <c r="C473" s="197"/>
      <c r="D473" s="198" t="s">
        <v>77</v>
      </c>
      <c r="E473" s="210" t="s">
        <v>188</v>
      </c>
      <c r="F473" s="210" t="s">
        <v>643</v>
      </c>
      <c r="G473" s="197"/>
      <c r="H473" s="197"/>
      <c r="I473" s="200"/>
      <c r="J473" s="211">
        <f>BK473</f>
        <v>0</v>
      </c>
      <c r="K473" s="197"/>
      <c r="L473" s="202"/>
      <c r="M473" s="203"/>
      <c r="N473" s="204"/>
      <c r="O473" s="204"/>
      <c r="P473" s="205">
        <f>SUM(P474:P522)</f>
        <v>0</v>
      </c>
      <c r="Q473" s="204"/>
      <c r="R473" s="205">
        <f>SUM(R474:R522)</f>
        <v>7.6418426800000008</v>
      </c>
      <c r="S473" s="204"/>
      <c r="T473" s="206">
        <f>SUM(T474:T522)</f>
        <v>1.9790249999999998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07" t="s">
        <v>83</v>
      </c>
      <c r="AT473" s="208" t="s">
        <v>77</v>
      </c>
      <c r="AU473" s="208" t="s">
        <v>83</v>
      </c>
      <c r="AY473" s="207" t="s">
        <v>135</v>
      </c>
      <c r="BK473" s="209">
        <f>SUM(BK474:BK522)</f>
        <v>0</v>
      </c>
    </row>
    <row r="474" s="2" customFormat="1" ht="33" customHeight="1">
      <c r="A474" s="38"/>
      <c r="B474" s="39"/>
      <c r="C474" s="212" t="s">
        <v>644</v>
      </c>
      <c r="D474" s="212" t="s">
        <v>137</v>
      </c>
      <c r="E474" s="213" t="s">
        <v>645</v>
      </c>
      <c r="F474" s="214" t="s">
        <v>646</v>
      </c>
      <c r="G474" s="215" t="s">
        <v>146</v>
      </c>
      <c r="H474" s="216">
        <v>50.5</v>
      </c>
      <c r="I474" s="217"/>
      <c r="J474" s="218">
        <f>ROUND(I474*H474,2)</f>
        <v>0</v>
      </c>
      <c r="K474" s="219"/>
      <c r="L474" s="44"/>
      <c r="M474" s="220" t="s">
        <v>1</v>
      </c>
      <c r="N474" s="221" t="s">
        <v>44</v>
      </c>
      <c r="O474" s="91"/>
      <c r="P474" s="222">
        <f>O474*H474</f>
        <v>0</v>
      </c>
      <c r="Q474" s="222">
        <v>0.1295</v>
      </c>
      <c r="R474" s="222">
        <f>Q474*H474</f>
        <v>6.5397500000000006</v>
      </c>
      <c r="S474" s="222">
        <v>0</v>
      </c>
      <c r="T474" s="223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4" t="s">
        <v>141</v>
      </c>
      <c r="AT474" s="224" t="s">
        <v>137</v>
      </c>
      <c r="AU474" s="224" t="s">
        <v>142</v>
      </c>
      <c r="AY474" s="17" t="s">
        <v>135</v>
      </c>
      <c r="BE474" s="225">
        <f>IF(N474="základní",J474,0)</f>
        <v>0</v>
      </c>
      <c r="BF474" s="225">
        <f>IF(N474="snížená",J474,0)</f>
        <v>0</v>
      </c>
      <c r="BG474" s="225">
        <f>IF(N474="zákl. přenesená",J474,0)</f>
        <v>0</v>
      </c>
      <c r="BH474" s="225">
        <f>IF(N474="sníž. přenesená",J474,0)</f>
        <v>0</v>
      </c>
      <c r="BI474" s="225">
        <f>IF(N474="nulová",J474,0)</f>
        <v>0</v>
      </c>
      <c r="BJ474" s="17" t="s">
        <v>142</v>
      </c>
      <c r="BK474" s="225">
        <f>ROUND(I474*H474,2)</f>
        <v>0</v>
      </c>
      <c r="BL474" s="17" t="s">
        <v>141</v>
      </c>
      <c r="BM474" s="224" t="s">
        <v>647</v>
      </c>
    </row>
    <row r="475" s="14" customFormat="1">
      <c r="A475" s="14"/>
      <c r="B475" s="237"/>
      <c r="C475" s="238"/>
      <c r="D475" s="228" t="s">
        <v>153</v>
      </c>
      <c r="E475" s="239" t="s">
        <v>1</v>
      </c>
      <c r="F475" s="240" t="s">
        <v>648</v>
      </c>
      <c r="G475" s="238"/>
      <c r="H475" s="241">
        <v>50.5</v>
      </c>
      <c r="I475" s="242"/>
      <c r="J475" s="238"/>
      <c r="K475" s="238"/>
      <c r="L475" s="243"/>
      <c r="M475" s="244"/>
      <c r="N475" s="245"/>
      <c r="O475" s="245"/>
      <c r="P475" s="245"/>
      <c r="Q475" s="245"/>
      <c r="R475" s="245"/>
      <c r="S475" s="245"/>
      <c r="T475" s="246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7" t="s">
        <v>153</v>
      </c>
      <c r="AU475" s="247" t="s">
        <v>142</v>
      </c>
      <c r="AV475" s="14" t="s">
        <v>142</v>
      </c>
      <c r="AW475" s="14" t="s">
        <v>32</v>
      </c>
      <c r="AX475" s="14" t="s">
        <v>83</v>
      </c>
      <c r="AY475" s="247" t="s">
        <v>135</v>
      </c>
    </row>
    <row r="476" s="2" customFormat="1" ht="21.75" customHeight="1">
      <c r="A476" s="38"/>
      <c r="B476" s="39"/>
      <c r="C476" s="259" t="s">
        <v>649</v>
      </c>
      <c r="D476" s="259" t="s">
        <v>205</v>
      </c>
      <c r="E476" s="260" t="s">
        <v>650</v>
      </c>
      <c r="F476" s="261" t="s">
        <v>651</v>
      </c>
      <c r="G476" s="262" t="s">
        <v>146</v>
      </c>
      <c r="H476" s="263">
        <v>52.015000000000001</v>
      </c>
      <c r="I476" s="264"/>
      <c r="J476" s="265">
        <f>ROUND(I476*H476,2)</f>
        <v>0</v>
      </c>
      <c r="K476" s="266"/>
      <c r="L476" s="267"/>
      <c r="M476" s="268" t="s">
        <v>1</v>
      </c>
      <c r="N476" s="269" t="s">
        <v>44</v>
      </c>
      <c r="O476" s="91"/>
      <c r="P476" s="222">
        <f>O476*H476</f>
        <v>0</v>
      </c>
      <c r="Q476" s="222">
        <v>0.021000000000000001</v>
      </c>
      <c r="R476" s="222">
        <f>Q476*H476</f>
        <v>1.0923150000000002</v>
      </c>
      <c r="S476" s="222">
        <v>0</v>
      </c>
      <c r="T476" s="223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4" t="s">
        <v>184</v>
      </c>
      <c r="AT476" s="224" t="s">
        <v>205</v>
      </c>
      <c r="AU476" s="224" t="s">
        <v>142</v>
      </c>
      <c r="AY476" s="17" t="s">
        <v>135</v>
      </c>
      <c r="BE476" s="225">
        <f>IF(N476="základní",J476,0)</f>
        <v>0</v>
      </c>
      <c r="BF476" s="225">
        <f>IF(N476="snížená",J476,0)</f>
        <v>0</v>
      </c>
      <c r="BG476" s="225">
        <f>IF(N476="zákl. přenesená",J476,0)</f>
        <v>0</v>
      </c>
      <c r="BH476" s="225">
        <f>IF(N476="sníž. přenesená",J476,0)</f>
        <v>0</v>
      </c>
      <c r="BI476" s="225">
        <f>IF(N476="nulová",J476,0)</f>
        <v>0</v>
      </c>
      <c r="BJ476" s="17" t="s">
        <v>142</v>
      </c>
      <c r="BK476" s="225">
        <f>ROUND(I476*H476,2)</f>
        <v>0</v>
      </c>
      <c r="BL476" s="17" t="s">
        <v>141</v>
      </c>
      <c r="BM476" s="224" t="s">
        <v>652</v>
      </c>
    </row>
    <row r="477" s="14" customFormat="1">
      <c r="A477" s="14"/>
      <c r="B477" s="237"/>
      <c r="C477" s="238"/>
      <c r="D477" s="228" t="s">
        <v>153</v>
      </c>
      <c r="E477" s="238"/>
      <c r="F477" s="240" t="s">
        <v>653</v>
      </c>
      <c r="G477" s="238"/>
      <c r="H477" s="241">
        <v>52.015000000000001</v>
      </c>
      <c r="I477" s="242"/>
      <c r="J477" s="238"/>
      <c r="K477" s="238"/>
      <c r="L477" s="243"/>
      <c r="M477" s="244"/>
      <c r="N477" s="245"/>
      <c r="O477" s="245"/>
      <c r="P477" s="245"/>
      <c r="Q477" s="245"/>
      <c r="R477" s="245"/>
      <c r="S477" s="245"/>
      <c r="T477" s="246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7" t="s">
        <v>153</v>
      </c>
      <c r="AU477" s="247" t="s">
        <v>142</v>
      </c>
      <c r="AV477" s="14" t="s">
        <v>142</v>
      </c>
      <c r="AW477" s="14" t="s">
        <v>4</v>
      </c>
      <c r="AX477" s="14" t="s">
        <v>83</v>
      </c>
      <c r="AY477" s="247" t="s">
        <v>135</v>
      </c>
    </row>
    <row r="478" s="2" customFormat="1" ht="33" customHeight="1">
      <c r="A478" s="38"/>
      <c r="B478" s="39"/>
      <c r="C478" s="212" t="s">
        <v>654</v>
      </c>
      <c r="D478" s="212" t="s">
        <v>137</v>
      </c>
      <c r="E478" s="213" t="s">
        <v>655</v>
      </c>
      <c r="F478" s="214" t="s">
        <v>656</v>
      </c>
      <c r="G478" s="215" t="s">
        <v>140</v>
      </c>
      <c r="H478" s="216">
        <v>140.66999999999999</v>
      </c>
      <c r="I478" s="217"/>
      <c r="J478" s="218">
        <f>ROUND(I478*H478,2)</f>
        <v>0</v>
      </c>
      <c r="K478" s="219"/>
      <c r="L478" s="44"/>
      <c r="M478" s="220" t="s">
        <v>1</v>
      </c>
      <c r="N478" s="221" t="s">
        <v>44</v>
      </c>
      <c r="O478" s="91"/>
      <c r="P478" s="222">
        <f>O478*H478</f>
        <v>0</v>
      </c>
      <c r="Q478" s="222">
        <v>0</v>
      </c>
      <c r="R478" s="222">
        <f>Q478*H478</f>
        <v>0</v>
      </c>
      <c r="S478" s="222">
        <v>0</v>
      </c>
      <c r="T478" s="223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4" t="s">
        <v>141</v>
      </c>
      <c r="AT478" s="224" t="s">
        <v>137</v>
      </c>
      <c r="AU478" s="224" t="s">
        <v>142</v>
      </c>
      <c r="AY478" s="17" t="s">
        <v>135</v>
      </c>
      <c r="BE478" s="225">
        <f>IF(N478="základní",J478,0)</f>
        <v>0</v>
      </c>
      <c r="BF478" s="225">
        <f>IF(N478="snížená",J478,0)</f>
        <v>0</v>
      </c>
      <c r="BG478" s="225">
        <f>IF(N478="zákl. přenesená",J478,0)</f>
        <v>0</v>
      </c>
      <c r="BH478" s="225">
        <f>IF(N478="sníž. přenesená",J478,0)</f>
        <v>0</v>
      </c>
      <c r="BI478" s="225">
        <f>IF(N478="nulová",J478,0)</f>
        <v>0</v>
      </c>
      <c r="BJ478" s="17" t="s">
        <v>142</v>
      </c>
      <c r="BK478" s="225">
        <f>ROUND(I478*H478,2)</f>
        <v>0</v>
      </c>
      <c r="BL478" s="17" t="s">
        <v>141</v>
      </c>
      <c r="BM478" s="224" t="s">
        <v>657</v>
      </c>
    </row>
    <row r="479" s="13" customFormat="1">
      <c r="A479" s="13"/>
      <c r="B479" s="226"/>
      <c r="C479" s="227"/>
      <c r="D479" s="228" t="s">
        <v>153</v>
      </c>
      <c r="E479" s="229" t="s">
        <v>1</v>
      </c>
      <c r="F479" s="230" t="s">
        <v>658</v>
      </c>
      <c r="G479" s="227"/>
      <c r="H479" s="229" t="s">
        <v>1</v>
      </c>
      <c r="I479" s="231"/>
      <c r="J479" s="227"/>
      <c r="K479" s="227"/>
      <c r="L479" s="232"/>
      <c r="M479" s="233"/>
      <c r="N479" s="234"/>
      <c r="O479" s="234"/>
      <c r="P479" s="234"/>
      <c r="Q479" s="234"/>
      <c r="R479" s="234"/>
      <c r="S479" s="234"/>
      <c r="T479" s="23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6" t="s">
        <v>153</v>
      </c>
      <c r="AU479" s="236" t="s">
        <v>142</v>
      </c>
      <c r="AV479" s="13" t="s">
        <v>83</v>
      </c>
      <c r="AW479" s="13" t="s">
        <v>32</v>
      </c>
      <c r="AX479" s="13" t="s">
        <v>78</v>
      </c>
      <c r="AY479" s="236" t="s">
        <v>135</v>
      </c>
    </row>
    <row r="480" s="14" customFormat="1">
      <c r="A480" s="14"/>
      <c r="B480" s="237"/>
      <c r="C480" s="238"/>
      <c r="D480" s="228" t="s">
        <v>153</v>
      </c>
      <c r="E480" s="239" t="s">
        <v>1</v>
      </c>
      <c r="F480" s="240" t="s">
        <v>659</v>
      </c>
      <c r="G480" s="238"/>
      <c r="H480" s="241">
        <v>140.66999999999999</v>
      </c>
      <c r="I480" s="242"/>
      <c r="J480" s="238"/>
      <c r="K480" s="238"/>
      <c r="L480" s="243"/>
      <c r="M480" s="244"/>
      <c r="N480" s="245"/>
      <c r="O480" s="245"/>
      <c r="P480" s="245"/>
      <c r="Q480" s="245"/>
      <c r="R480" s="245"/>
      <c r="S480" s="245"/>
      <c r="T480" s="246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7" t="s">
        <v>153</v>
      </c>
      <c r="AU480" s="247" t="s">
        <v>142</v>
      </c>
      <c r="AV480" s="14" t="s">
        <v>142</v>
      </c>
      <c r="AW480" s="14" t="s">
        <v>32</v>
      </c>
      <c r="AX480" s="14" t="s">
        <v>83</v>
      </c>
      <c r="AY480" s="247" t="s">
        <v>135</v>
      </c>
    </row>
    <row r="481" s="2" customFormat="1" ht="37.8" customHeight="1">
      <c r="A481" s="38"/>
      <c r="B481" s="39"/>
      <c r="C481" s="212" t="s">
        <v>660</v>
      </c>
      <c r="D481" s="212" t="s">
        <v>137</v>
      </c>
      <c r="E481" s="213" t="s">
        <v>661</v>
      </c>
      <c r="F481" s="214" t="s">
        <v>662</v>
      </c>
      <c r="G481" s="215" t="s">
        <v>140</v>
      </c>
      <c r="H481" s="216">
        <v>5626.8000000000002</v>
      </c>
      <c r="I481" s="217"/>
      <c r="J481" s="218">
        <f>ROUND(I481*H481,2)</f>
        <v>0</v>
      </c>
      <c r="K481" s="219"/>
      <c r="L481" s="44"/>
      <c r="M481" s="220" t="s">
        <v>1</v>
      </c>
      <c r="N481" s="221" t="s">
        <v>44</v>
      </c>
      <c r="O481" s="91"/>
      <c r="P481" s="222">
        <f>O481*H481</f>
        <v>0</v>
      </c>
      <c r="Q481" s="222">
        <v>0</v>
      </c>
      <c r="R481" s="222">
        <f>Q481*H481</f>
        <v>0</v>
      </c>
      <c r="S481" s="222">
        <v>0</v>
      </c>
      <c r="T481" s="223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4" t="s">
        <v>141</v>
      </c>
      <c r="AT481" s="224" t="s">
        <v>137</v>
      </c>
      <c r="AU481" s="224" t="s">
        <v>142</v>
      </c>
      <c r="AY481" s="17" t="s">
        <v>135</v>
      </c>
      <c r="BE481" s="225">
        <f>IF(N481="základní",J481,0)</f>
        <v>0</v>
      </c>
      <c r="BF481" s="225">
        <f>IF(N481="snížená",J481,0)</f>
        <v>0</v>
      </c>
      <c r="BG481" s="225">
        <f>IF(N481="zákl. přenesená",J481,0)</f>
        <v>0</v>
      </c>
      <c r="BH481" s="225">
        <f>IF(N481="sníž. přenesená",J481,0)</f>
        <v>0</v>
      </c>
      <c r="BI481" s="225">
        <f>IF(N481="nulová",J481,0)</f>
        <v>0</v>
      </c>
      <c r="BJ481" s="17" t="s">
        <v>142</v>
      </c>
      <c r="BK481" s="225">
        <f>ROUND(I481*H481,2)</f>
        <v>0</v>
      </c>
      <c r="BL481" s="17" t="s">
        <v>141</v>
      </c>
      <c r="BM481" s="224" t="s">
        <v>663</v>
      </c>
    </row>
    <row r="482" s="14" customFormat="1">
      <c r="A482" s="14"/>
      <c r="B482" s="237"/>
      <c r="C482" s="238"/>
      <c r="D482" s="228" t="s">
        <v>153</v>
      </c>
      <c r="E482" s="238"/>
      <c r="F482" s="240" t="s">
        <v>664</v>
      </c>
      <c r="G482" s="238"/>
      <c r="H482" s="241">
        <v>5626.8000000000002</v>
      </c>
      <c r="I482" s="242"/>
      <c r="J482" s="238"/>
      <c r="K482" s="238"/>
      <c r="L482" s="243"/>
      <c r="M482" s="244"/>
      <c r="N482" s="245"/>
      <c r="O482" s="245"/>
      <c r="P482" s="245"/>
      <c r="Q482" s="245"/>
      <c r="R482" s="245"/>
      <c r="S482" s="245"/>
      <c r="T482" s="246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7" t="s">
        <v>153</v>
      </c>
      <c r="AU482" s="247" t="s">
        <v>142</v>
      </c>
      <c r="AV482" s="14" t="s">
        <v>142</v>
      </c>
      <c r="AW482" s="14" t="s">
        <v>4</v>
      </c>
      <c r="AX482" s="14" t="s">
        <v>83</v>
      </c>
      <c r="AY482" s="247" t="s">
        <v>135</v>
      </c>
    </row>
    <row r="483" s="2" customFormat="1" ht="33" customHeight="1">
      <c r="A483" s="38"/>
      <c r="B483" s="39"/>
      <c r="C483" s="212" t="s">
        <v>665</v>
      </c>
      <c r="D483" s="212" t="s">
        <v>137</v>
      </c>
      <c r="E483" s="213" t="s">
        <v>666</v>
      </c>
      <c r="F483" s="214" t="s">
        <v>667</v>
      </c>
      <c r="G483" s="215" t="s">
        <v>140</v>
      </c>
      <c r="H483" s="216">
        <v>140.66999999999999</v>
      </c>
      <c r="I483" s="217"/>
      <c r="J483" s="218">
        <f>ROUND(I483*H483,2)</f>
        <v>0</v>
      </c>
      <c r="K483" s="219"/>
      <c r="L483" s="44"/>
      <c r="M483" s="220" t="s">
        <v>1</v>
      </c>
      <c r="N483" s="221" t="s">
        <v>44</v>
      </c>
      <c r="O483" s="91"/>
      <c r="P483" s="222">
        <f>O483*H483</f>
        <v>0</v>
      </c>
      <c r="Q483" s="222">
        <v>0</v>
      </c>
      <c r="R483" s="222">
        <f>Q483*H483</f>
        <v>0</v>
      </c>
      <c r="S483" s="222">
        <v>0</v>
      </c>
      <c r="T483" s="223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4" t="s">
        <v>141</v>
      </c>
      <c r="AT483" s="224" t="s">
        <v>137</v>
      </c>
      <c r="AU483" s="224" t="s">
        <v>142</v>
      </c>
      <c r="AY483" s="17" t="s">
        <v>135</v>
      </c>
      <c r="BE483" s="225">
        <f>IF(N483="základní",J483,0)</f>
        <v>0</v>
      </c>
      <c r="BF483" s="225">
        <f>IF(N483="snížená",J483,0)</f>
        <v>0</v>
      </c>
      <c r="BG483" s="225">
        <f>IF(N483="zákl. přenesená",J483,0)</f>
        <v>0</v>
      </c>
      <c r="BH483" s="225">
        <f>IF(N483="sníž. přenesená",J483,0)</f>
        <v>0</v>
      </c>
      <c r="BI483" s="225">
        <f>IF(N483="nulová",J483,0)</f>
        <v>0</v>
      </c>
      <c r="BJ483" s="17" t="s">
        <v>142</v>
      </c>
      <c r="BK483" s="225">
        <f>ROUND(I483*H483,2)</f>
        <v>0</v>
      </c>
      <c r="BL483" s="17" t="s">
        <v>141</v>
      </c>
      <c r="BM483" s="224" t="s">
        <v>668</v>
      </c>
    </row>
    <row r="484" s="2" customFormat="1" ht="33" customHeight="1">
      <c r="A484" s="38"/>
      <c r="B484" s="39"/>
      <c r="C484" s="212" t="s">
        <v>669</v>
      </c>
      <c r="D484" s="212" t="s">
        <v>137</v>
      </c>
      <c r="E484" s="213" t="s">
        <v>670</v>
      </c>
      <c r="F484" s="214" t="s">
        <v>671</v>
      </c>
      <c r="G484" s="215" t="s">
        <v>140</v>
      </c>
      <c r="H484" s="216">
        <v>16.199999999999999</v>
      </c>
      <c r="I484" s="217"/>
      <c r="J484" s="218">
        <f>ROUND(I484*H484,2)</f>
        <v>0</v>
      </c>
      <c r="K484" s="219"/>
      <c r="L484" s="44"/>
      <c r="M484" s="220" t="s">
        <v>1</v>
      </c>
      <c r="N484" s="221" t="s">
        <v>44</v>
      </c>
      <c r="O484" s="91"/>
      <c r="P484" s="222">
        <f>O484*H484</f>
        <v>0</v>
      </c>
      <c r="Q484" s="222">
        <v>0.00012999999999999999</v>
      </c>
      <c r="R484" s="222">
        <f>Q484*H484</f>
        <v>0.0021059999999999998</v>
      </c>
      <c r="S484" s="222">
        <v>0</v>
      </c>
      <c r="T484" s="223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4" t="s">
        <v>141</v>
      </c>
      <c r="AT484" s="224" t="s">
        <v>137</v>
      </c>
      <c r="AU484" s="224" t="s">
        <v>142</v>
      </c>
      <c r="AY484" s="17" t="s">
        <v>135</v>
      </c>
      <c r="BE484" s="225">
        <f>IF(N484="základní",J484,0)</f>
        <v>0</v>
      </c>
      <c r="BF484" s="225">
        <f>IF(N484="snížená",J484,0)</f>
        <v>0</v>
      </c>
      <c r="BG484" s="225">
        <f>IF(N484="zákl. přenesená",J484,0)</f>
        <v>0</v>
      </c>
      <c r="BH484" s="225">
        <f>IF(N484="sníž. přenesená",J484,0)</f>
        <v>0</v>
      </c>
      <c r="BI484" s="225">
        <f>IF(N484="nulová",J484,0)</f>
        <v>0</v>
      </c>
      <c r="BJ484" s="17" t="s">
        <v>142</v>
      </c>
      <c r="BK484" s="225">
        <f>ROUND(I484*H484,2)</f>
        <v>0</v>
      </c>
      <c r="BL484" s="17" t="s">
        <v>141</v>
      </c>
      <c r="BM484" s="224" t="s">
        <v>672</v>
      </c>
    </row>
    <row r="485" s="13" customFormat="1">
      <c r="A485" s="13"/>
      <c r="B485" s="226"/>
      <c r="C485" s="227"/>
      <c r="D485" s="228" t="s">
        <v>153</v>
      </c>
      <c r="E485" s="229" t="s">
        <v>1</v>
      </c>
      <c r="F485" s="230" t="s">
        <v>673</v>
      </c>
      <c r="G485" s="227"/>
      <c r="H485" s="229" t="s">
        <v>1</v>
      </c>
      <c r="I485" s="231"/>
      <c r="J485" s="227"/>
      <c r="K485" s="227"/>
      <c r="L485" s="232"/>
      <c r="M485" s="233"/>
      <c r="N485" s="234"/>
      <c r="O485" s="234"/>
      <c r="P485" s="234"/>
      <c r="Q485" s="234"/>
      <c r="R485" s="234"/>
      <c r="S485" s="234"/>
      <c r="T485" s="235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6" t="s">
        <v>153</v>
      </c>
      <c r="AU485" s="236" t="s">
        <v>142</v>
      </c>
      <c r="AV485" s="13" t="s">
        <v>83</v>
      </c>
      <c r="AW485" s="13" t="s">
        <v>32</v>
      </c>
      <c r="AX485" s="13" t="s">
        <v>78</v>
      </c>
      <c r="AY485" s="236" t="s">
        <v>135</v>
      </c>
    </row>
    <row r="486" s="14" customFormat="1">
      <c r="A486" s="14"/>
      <c r="B486" s="237"/>
      <c r="C486" s="238"/>
      <c r="D486" s="228" t="s">
        <v>153</v>
      </c>
      <c r="E486" s="239" t="s">
        <v>1</v>
      </c>
      <c r="F486" s="240" t="s">
        <v>674</v>
      </c>
      <c r="G486" s="238"/>
      <c r="H486" s="241">
        <v>16.199999999999999</v>
      </c>
      <c r="I486" s="242"/>
      <c r="J486" s="238"/>
      <c r="K486" s="238"/>
      <c r="L486" s="243"/>
      <c r="M486" s="244"/>
      <c r="N486" s="245"/>
      <c r="O486" s="245"/>
      <c r="P486" s="245"/>
      <c r="Q486" s="245"/>
      <c r="R486" s="245"/>
      <c r="S486" s="245"/>
      <c r="T486" s="246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7" t="s">
        <v>153</v>
      </c>
      <c r="AU486" s="247" t="s">
        <v>142</v>
      </c>
      <c r="AV486" s="14" t="s">
        <v>142</v>
      </c>
      <c r="AW486" s="14" t="s">
        <v>32</v>
      </c>
      <c r="AX486" s="14" t="s">
        <v>83</v>
      </c>
      <c r="AY486" s="247" t="s">
        <v>135</v>
      </c>
    </row>
    <row r="487" s="2" customFormat="1" ht="24.15" customHeight="1">
      <c r="A487" s="38"/>
      <c r="B487" s="39"/>
      <c r="C487" s="212" t="s">
        <v>675</v>
      </c>
      <c r="D487" s="212" t="s">
        <v>137</v>
      </c>
      <c r="E487" s="213" t="s">
        <v>676</v>
      </c>
      <c r="F487" s="214" t="s">
        <v>677</v>
      </c>
      <c r="G487" s="215" t="s">
        <v>146</v>
      </c>
      <c r="H487" s="216">
        <v>8.4000000000000004</v>
      </c>
      <c r="I487" s="217"/>
      <c r="J487" s="218">
        <f>ROUND(I487*H487,2)</f>
        <v>0</v>
      </c>
      <c r="K487" s="219"/>
      <c r="L487" s="44"/>
      <c r="M487" s="220" t="s">
        <v>1</v>
      </c>
      <c r="N487" s="221" t="s">
        <v>44</v>
      </c>
      <c r="O487" s="91"/>
      <c r="P487" s="222">
        <f>O487*H487</f>
        <v>0</v>
      </c>
      <c r="Q487" s="222">
        <v>0</v>
      </c>
      <c r="R487" s="222">
        <f>Q487*H487</f>
        <v>0</v>
      </c>
      <c r="S487" s="222">
        <v>0</v>
      </c>
      <c r="T487" s="223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4" t="s">
        <v>141</v>
      </c>
      <c r="AT487" s="224" t="s">
        <v>137</v>
      </c>
      <c r="AU487" s="224" t="s">
        <v>142</v>
      </c>
      <c r="AY487" s="17" t="s">
        <v>135</v>
      </c>
      <c r="BE487" s="225">
        <f>IF(N487="základní",J487,0)</f>
        <v>0</v>
      </c>
      <c r="BF487" s="225">
        <f>IF(N487="snížená",J487,0)</f>
        <v>0</v>
      </c>
      <c r="BG487" s="225">
        <f>IF(N487="zákl. přenesená",J487,0)</f>
        <v>0</v>
      </c>
      <c r="BH487" s="225">
        <f>IF(N487="sníž. přenesená",J487,0)</f>
        <v>0</v>
      </c>
      <c r="BI487" s="225">
        <f>IF(N487="nulová",J487,0)</f>
        <v>0</v>
      </c>
      <c r="BJ487" s="17" t="s">
        <v>142</v>
      </c>
      <c r="BK487" s="225">
        <f>ROUND(I487*H487,2)</f>
        <v>0</v>
      </c>
      <c r="BL487" s="17" t="s">
        <v>141</v>
      </c>
      <c r="BM487" s="224" t="s">
        <v>678</v>
      </c>
    </row>
    <row r="488" s="2" customFormat="1" ht="24.15" customHeight="1">
      <c r="A488" s="38"/>
      <c r="B488" s="39"/>
      <c r="C488" s="212" t="s">
        <v>679</v>
      </c>
      <c r="D488" s="212" t="s">
        <v>137</v>
      </c>
      <c r="E488" s="213" t="s">
        <v>680</v>
      </c>
      <c r="F488" s="214" t="s">
        <v>681</v>
      </c>
      <c r="G488" s="215" t="s">
        <v>146</v>
      </c>
      <c r="H488" s="216">
        <v>336</v>
      </c>
      <c r="I488" s="217"/>
      <c r="J488" s="218">
        <f>ROUND(I488*H488,2)</f>
        <v>0</v>
      </c>
      <c r="K488" s="219"/>
      <c r="L488" s="44"/>
      <c r="M488" s="220" t="s">
        <v>1</v>
      </c>
      <c r="N488" s="221" t="s">
        <v>44</v>
      </c>
      <c r="O488" s="91"/>
      <c r="P488" s="222">
        <f>O488*H488</f>
        <v>0</v>
      </c>
      <c r="Q488" s="222">
        <v>0</v>
      </c>
      <c r="R488" s="222">
        <f>Q488*H488</f>
        <v>0</v>
      </c>
      <c r="S488" s="222">
        <v>0</v>
      </c>
      <c r="T488" s="223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4" t="s">
        <v>141</v>
      </c>
      <c r="AT488" s="224" t="s">
        <v>137</v>
      </c>
      <c r="AU488" s="224" t="s">
        <v>142</v>
      </c>
      <c r="AY488" s="17" t="s">
        <v>135</v>
      </c>
      <c r="BE488" s="225">
        <f>IF(N488="základní",J488,0)</f>
        <v>0</v>
      </c>
      <c r="BF488" s="225">
        <f>IF(N488="snížená",J488,0)</f>
        <v>0</v>
      </c>
      <c r="BG488" s="225">
        <f>IF(N488="zákl. přenesená",J488,0)</f>
        <v>0</v>
      </c>
      <c r="BH488" s="225">
        <f>IF(N488="sníž. přenesená",J488,0)</f>
        <v>0</v>
      </c>
      <c r="BI488" s="225">
        <f>IF(N488="nulová",J488,0)</f>
        <v>0</v>
      </c>
      <c r="BJ488" s="17" t="s">
        <v>142</v>
      </c>
      <c r="BK488" s="225">
        <f>ROUND(I488*H488,2)</f>
        <v>0</v>
      </c>
      <c r="BL488" s="17" t="s">
        <v>141</v>
      </c>
      <c r="BM488" s="224" t="s">
        <v>682</v>
      </c>
    </row>
    <row r="489" s="14" customFormat="1">
      <c r="A489" s="14"/>
      <c r="B489" s="237"/>
      <c r="C489" s="238"/>
      <c r="D489" s="228" t="s">
        <v>153</v>
      </c>
      <c r="E489" s="238"/>
      <c r="F489" s="240" t="s">
        <v>683</v>
      </c>
      <c r="G489" s="238"/>
      <c r="H489" s="241">
        <v>336</v>
      </c>
      <c r="I489" s="242"/>
      <c r="J489" s="238"/>
      <c r="K489" s="238"/>
      <c r="L489" s="243"/>
      <c r="M489" s="244"/>
      <c r="N489" s="245"/>
      <c r="O489" s="245"/>
      <c r="P489" s="245"/>
      <c r="Q489" s="245"/>
      <c r="R489" s="245"/>
      <c r="S489" s="245"/>
      <c r="T489" s="246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7" t="s">
        <v>153</v>
      </c>
      <c r="AU489" s="247" t="s">
        <v>142</v>
      </c>
      <c r="AV489" s="14" t="s">
        <v>142</v>
      </c>
      <c r="AW489" s="14" t="s">
        <v>4</v>
      </c>
      <c r="AX489" s="14" t="s">
        <v>83</v>
      </c>
      <c r="AY489" s="247" t="s">
        <v>135</v>
      </c>
    </row>
    <row r="490" s="2" customFormat="1" ht="24.15" customHeight="1">
      <c r="A490" s="38"/>
      <c r="B490" s="39"/>
      <c r="C490" s="212" t="s">
        <v>684</v>
      </c>
      <c r="D490" s="212" t="s">
        <v>137</v>
      </c>
      <c r="E490" s="213" t="s">
        <v>685</v>
      </c>
      <c r="F490" s="214" t="s">
        <v>686</v>
      </c>
      <c r="G490" s="215" t="s">
        <v>146</v>
      </c>
      <c r="H490" s="216">
        <v>8.4000000000000004</v>
      </c>
      <c r="I490" s="217"/>
      <c r="J490" s="218">
        <f>ROUND(I490*H490,2)</f>
        <v>0</v>
      </c>
      <c r="K490" s="219"/>
      <c r="L490" s="44"/>
      <c r="M490" s="220" t="s">
        <v>1</v>
      </c>
      <c r="N490" s="221" t="s">
        <v>44</v>
      </c>
      <c r="O490" s="91"/>
      <c r="P490" s="222">
        <f>O490*H490</f>
        <v>0</v>
      </c>
      <c r="Q490" s="222">
        <v>0</v>
      </c>
      <c r="R490" s="222">
        <f>Q490*H490</f>
        <v>0</v>
      </c>
      <c r="S490" s="222">
        <v>0</v>
      </c>
      <c r="T490" s="223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4" t="s">
        <v>141</v>
      </c>
      <c r="AT490" s="224" t="s">
        <v>137</v>
      </c>
      <c r="AU490" s="224" t="s">
        <v>142</v>
      </c>
      <c r="AY490" s="17" t="s">
        <v>135</v>
      </c>
      <c r="BE490" s="225">
        <f>IF(N490="základní",J490,0)</f>
        <v>0</v>
      </c>
      <c r="BF490" s="225">
        <f>IF(N490="snížená",J490,0)</f>
        <v>0</v>
      </c>
      <c r="BG490" s="225">
        <f>IF(N490="zákl. přenesená",J490,0)</f>
        <v>0</v>
      </c>
      <c r="BH490" s="225">
        <f>IF(N490="sníž. přenesená",J490,0)</f>
        <v>0</v>
      </c>
      <c r="BI490" s="225">
        <f>IF(N490="nulová",J490,0)</f>
        <v>0</v>
      </c>
      <c r="BJ490" s="17" t="s">
        <v>142</v>
      </c>
      <c r="BK490" s="225">
        <f>ROUND(I490*H490,2)</f>
        <v>0</v>
      </c>
      <c r="BL490" s="17" t="s">
        <v>141</v>
      </c>
      <c r="BM490" s="224" t="s">
        <v>687</v>
      </c>
    </row>
    <row r="491" s="2" customFormat="1" ht="24.15" customHeight="1">
      <c r="A491" s="38"/>
      <c r="B491" s="39"/>
      <c r="C491" s="212" t="s">
        <v>688</v>
      </c>
      <c r="D491" s="212" t="s">
        <v>137</v>
      </c>
      <c r="E491" s="213" t="s">
        <v>689</v>
      </c>
      <c r="F491" s="214" t="s">
        <v>690</v>
      </c>
      <c r="G491" s="215" t="s">
        <v>140</v>
      </c>
      <c r="H491" s="216">
        <v>26.198</v>
      </c>
      <c r="I491" s="217"/>
      <c r="J491" s="218">
        <f>ROUND(I491*H491,2)</f>
        <v>0</v>
      </c>
      <c r="K491" s="219"/>
      <c r="L491" s="44"/>
      <c r="M491" s="220" t="s">
        <v>1</v>
      </c>
      <c r="N491" s="221" t="s">
        <v>44</v>
      </c>
      <c r="O491" s="91"/>
      <c r="P491" s="222">
        <f>O491*H491</f>
        <v>0</v>
      </c>
      <c r="Q491" s="222">
        <v>4.0000000000000003E-05</v>
      </c>
      <c r="R491" s="222">
        <f>Q491*H491</f>
        <v>0.0010479200000000001</v>
      </c>
      <c r="S491" s="222">
        <v>0</v>
      </c>
      <c r="T491" s="223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4" t="s">
        <v>141</v>
      </c>
      <c r="AT491" s="224" t="s">
        <v>137</v>
      </c>
      <c r="AU491" s="224" t="s">
        <v>142</v>
      </c>
      <c r="AY491" s="17" t="s">
        <v>135</v>
      </c>
      <c r="BE491" s="225">
        <f>IF(N491="základní",J491,0)</f>
        <v>0</v>
      </c>
      <c r="BF491" s="225">
        <f>IF(N491="snížená",J491,0)</f>
        <v>0</v>
      </c>
      <c r="BG491" s="225">
        <f>IF(N491="zákl. přenesená",J491,0)</f>
        <v>0</v>
      </c>
      <c r="BH491" s="225">
        <f>IF(N491="sníž. přenesená",J491,0)</f>
        <v>0</v>
      </c>
      <c r="BI491" s="225">
        <f>IF(N491="nulová",J491,0)</f>
        <v>0</v>
      </c>
      <c r="BJ491" s="17" t="s">
        <v>142</v>
      </c>
      <c r="BK491" s="225">
        <f>ROUND(I491*H491,2)</f>
        <v>0</v>
      </c>
      <c r="BL491" s="17" t="s">
        <v>141</v>
      </c>
      <c r="BM491" s="224" t="s">
        <v>691</v>
      </c>
    </row>
    <row r="492" s="13" customFormat="1">
      <c r="A492" s="13"/>
      <c r="B492" s="226"/>
      <c r="C492" s="227"/>
      <c r="D492" s="228" t="s">
        <v>153</v>
      </c>
      <c r="E492" s="229" t="s">
        <v>1</v>
      </c>
      <c r="F492" s="230" t="s">
        <v>320</v>
      </c>
      <c r="G492" s="227"/>
      <c r="H492" s="229" t="s">
        <v>1</v>
      </c>
      <c r="I492" s="231"/>
      <c r="J492" s="227"/>
      <c r="K492" s="227"/>
      <c r="L492" s="232"/>
      <c r="M492" s="233"/>
      <c r="N492" s="234"/>
      <c r="O492" s="234"/>
      <c r="P492" s="234"/>
      <c r="Q492" s="234"/>
      <c r="R492" s="234"/>
      <c r="S492" s="234"/>
      <c r="T492" s="23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6" t="s">
        <v>153</v>
      </c>
      <c r="AU492" s="236" t="s">
        <v>142</v>
      </c>
      <c r="AV492" s="13" t="s">
        <v>83</v>
      </c>
      <c r="AW492" s="13" t="s">
        <v>32</v>
      </c>
      <c r="AX492" s="13" t="s">
        <v>78</v>
      </c>
      <c r="AY492" s="236" t="s">
        <v>135</v>
      </c>
    </row>
    <row r="493" s="14" customFormat="1">
      <c r="A493" s="14"/>
      <c r="B493" s="237"/>
      <c r="C493" s="238"/>
      <c r="D493" s="228" t="s">
        <v>153</v>
      </c>
      <c r="E493" s="239" t="s">
        <v>1</v>
      </c>
      <c r="F493" s="240" t="s">
        <v>692</v>
      </c>
      <c r="G493" s="238"/>
      <c r="H493" s="241">
        <v>9.9979999999999993</v>
      </c>
      <c r="I493" s="242"/>
      <c r="J493" s="238"/>
      <c r="K493" s="238"/>
      <c r="L493" s="243"/>
      <c r="M493" s="244"/>
      <c r="N493" s="245"/>
      <c r="O493" s="245"/>
      <c r="P493" s="245"/>
      <c r="Q493" s="245"/>
      <c r="R493" s="245"/>
      <c r="S493" s="245"/>
      <c r="T493" s="246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7" t="s">
        <v>153</v>
      </c>
      <c r="AU493" s="247" t="s">
        <v>142</v>
      </c>
      <c r="AV493" s="14" t="s">
        <v>142</v>
      </c>
      <c r="AW493" s="14" t="s">
        <v>32</v>
      </c>
      <c r="AX493" s="14" t="s">
        <v>78</v>
      </c>
      <c r="AY493" s="247" t="s">
        <v>135</v>
      </c>
    </row>
    <row r="494" s="13" customFormat="1">
      <c r="A494" s="13"/>
      <c r="B494" s="226"/>
      <c r="C494" s="227"/>
      <c r="D494" s="228" t="s">
        <v>153</v>
      </c>
      <c r="E494" s="229" t="s">
        <v>1</v>
      </c>
      <c r="F494" s="230" t="s">
        <v>673</v>
      </c>
      <c r="G494" s="227"/>
      <c r="H494" s="229" t="s">
        <v>1</v>
      </c>
      <c r="I494" s="231"/>
      <c r="J494" s="227"/>
      <c r="K494" s="227"/>
      <c r="L494" s="232"/>
      <c r="M494" s="233"/>
      <c r="N494" s="234"/>
      <c r="O494" s="234"/>
      <c r="P494" s="234"/>
      <c r="Q494" s="234"/>
      <c r="R494" s="234"/>
      <c r="S494" s="234"/>
      <c r="T494" s="23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6" t="s">
        <v>153</v>
      </c>
      <c r="AU494" s="236" t="s">
        <v>142</v>
      </c>
      <c r="AV494" s="13" t="s">
        <v>83</v>
      </c>
      <c r="AW494" s="13" t="s">
        <v>32</v>
      </c>
      <c r="AX494" s="13" t="s">
        <v>78</v>
      </c>
      <c r="AY494" s="236" t="s">
        <v>135</v>
      </c>
    </row>
    <row r="495" s="14" customFormat="1">
      <c r="A495" s="14"/>
      <c r="B495" s="237"/>
      <c r="C495" s="238"/>
      <c r="D495" s="228" t="s">
        <v>153</v>
      </c>
      <c r="E495" s="239" t="s">
        <v>1</v>
      </c>
      <c r="F495" s="240" t="s">
        <v>674</v>
      </c>
      <c r="G495" s="238"/>
      <c r="H495" s="241">
        <v>16.199999999999999</v>
      </c>
      <c r="I495" s="242"/>
      <c r="J495" s="238"/>
      <c r="K495" s="238"/>
      <c r="L495" s="243"/>
      <c r="M495" s="244"/>
      <c r="N495" s="245"/>
      <c r="O495" s="245"/>
      <c r="P495" s="245"/>
      <c r="Q495" s="245"/>
      <c r="R495" s="245"/>
      <c r="S495" s="245"/>
      <c r="T495" s="246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7" t="s">
        <v>153</v>
      </c>
      <c r="AU495" s="247" t="s">
        <v>142</v>
      </c>
      <c r="AV495" s="14" t="s">
        <v>142</v>
      </c>
      <c r="AW495" s="14" t="s">
        <v>32</v>
      </c>
      <c r="AX495" s="14" t="s">
        <v>78</v>
      </c>
      <c r="AY495" s="247" t="s">
        <v>135</v>
      </c>
    </row>
    <row r="496" s="15" customFormat="1">
      <c r="A496" s="15"/>
      <c r="B496" s="248"/>
      <c r="C496" s="249"/>
      <c r="D496" s="228" t="s">
        <v>153</v>
      </c>
      <c r="E496" s="250" t="s">
        <v>1</v>
      </c>
      <c r="F496" s="251" t="s">
        <v>158</v>
      </c>
      <c r="G496" s="249"/>
      <c r="H496" s="252">
        <v>26.198</v>
      </c>
      <c r="I496" s="253"/>
      <c r="J496" s="249"/>
      <c r="K496" s="249"/>
      <c r="L496" s="254"/>
      <c r="M496" s="255"/>
      <c r="N496" s="256"/>
      <c r="O496" s="256"/>
      <c r="P496" s="256"/>
      <c r="Q496" s="256"/>
      <c r="R496" s="256"/>
      <c r="S496" s="256"/>
      <c r="T496" s="257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58" t="s">
        <v>153</v>
      </c>
      <c r="AU496" s="258" t="s">
        <v>142</v>
      </c>
      <c r="AV496" s="15" t="s">
        <v>141</v>
      </c>
      <c r="AW496" s="15" t="s">
        <v>32</v>
      </c>
      <c r="AX496" s="15" t="s">
        <v>83</v>
      </c>
      <c r="AY496" s="258" t="s">
        <v>135</v>
      </c>
    </row>
    <row r="497" s="2" customFormat="1" ht="24.15" customHeight="1">
      <c r="A497" s="38"/>
      <c r="B497" s="39"/>
      <c r="C497" s="212" t="s">
        <v>693</v>
      </c>
      <c r="D497" s="212" t="s">
        <v>137</v>
      </c>
      <c r="E497" s="213" t="s">
        <v>694</v>
      </c>
      <c r="F497" s="214" t="s">
        <v>695</v>
      </c>
      <c r="G497" s="215" t="s">
        <v>140</v>
      </c>
      <c r="H497" s="216">
        <v>7.4580000000000002</v>
      </c>
      <c r="I497" s="217"/>
      <c r="J497" s="218">
        <f>ROUND(I497*H497,2)</f>
        <v>0</v>
      </c>
      <c r="K497" s="219"/>
      <c r="L497" s="44"/>
      <c r="M497" s="220" t="s">
        <v>1</v>
      </c>
      <c r="N497" s="221" t="s">
        <v>44</v>
      </c>
      <c r="O497" s="91"/>
      <c r="P497" s="222">
        <f>O497*H497</f>
        <v>0</v>
      </c>
      <c r="Q497" s="222">
        <v>0.00072000000000000005</v>
      </c>
      <c r="R497" s="222">
        <f>Q497*H497</f>
        <v>0.0053697600000000003</v>
      </c>
      <c r="S497" s="222">
        <v>0</v>
      </c>
      <c r="T497" s="223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4" t="s">
        <v>141</v>
      </c>
      <c r="AT497" s="224" t="s">
        <v>137</v>
      </c>
      <c r="AU497" s="224" t="s">
        <v>142</v>
      </c>
      <c r="AY497" s="17" t="s">
        <v>135</v>
      </c>
      <c r="BE497" s="225">
        <f>IF(N497="základní",J497,0)</f>
        <v>0</v>
      </c>
      <c r="BF497" s="225">
        <f>IF(N497="snížená",J497,0)</f>
        <v>0</v>
      </c>
      <c r="BG497" s="225">
        <f>IF(N497="zákl. přenesená",J497,0)</f>
        <v>0</v>
      </c>
      <c r="BH497" s="225">
        <f>IF(N497="sníž. přenesená",J497,0)</f>
        <v>0</v>
      </c>
      <c r="BI497" s="225">
        <f>IF(N497="nulová",J497,0)</f>
        <v>0</v>
      </c>
      <c r="BJ497" s="17" t="s">
        <v>142</v>
      </c>
      <c r="BK497" s="225">
        <f>ROUND(I497*H497,2)</f>
        <v>0</v>
      </c>
      <c r="BL497" s="17" t="s">
        <v>141</v>
      </c>
      <c r="BM497" s="224" t="s">
        <v>696</v>
      </c>
    </row>
    <row r="498" s="14" customFormat="1">
      <c r="A498" s="14"/>
      <c r="B498" s="237"/>
      <c r="C498" s="238"/>
      <c r="D498" s="228" t="s">
        <v>153</v>
      </c>
      <c r="E498" s="239" t="s">
        <v>1</v>
      </c>
      <c r="F498" s="240" t="s">
        <v>697</v>
      </c>
      <c r="G498" s="238"/>
      <c r="H498" s="241">
        <v>7.4580000000000002</v>
      </c>
      <c r="I498" s="242"/>
      <c r="J498" s="238"/>
      <c r="K498" s="238"/>
      <c r="L498" s="243"/>
      <c r="M498" s="244"/>
      <c r="N498" s="245"/>
      <c r="O498" s="245"/>
      <c r="P498" s="245"/>
      <c r="Q498" s="245"/>
      <c r="R498" s="245"/>
      <c r="S498" s="245"/>
      <c r="T498" s="246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7" t="s">
        <v>153</v>
      </c>
      <c r="AU498" s="247" t="s">
        <v>142</v>
      </c>
      <c r="AV498" s="14" t="s">
        <v>142</v>
      </c>
      <c r="AW498" s="14" t="s">
        <v>32</v>
      </c>
      <c r="AX498" s="14" t="s">
        <v>83</v>
      </c>
      <c r="AY498" s="247" t="s">
        <v>135</v>
      </c>
    </row>
    <row r="499" s="2" customFormat="1" ht="16.5" customHeight="1">
      <c r="A499" s="38"/>
      <c r="B499" s="39"/>
      <c r="C499" s="212" t="s">
        <v>698</v>
      </c>
      <c r="D499" s="212" t="s">
        <v>137</v>
      </c>
      <c r="E499" s="213" t="s">
        <v>699</v>
      </c>
      <c r="F499" s="214" t="s">
        <v>700</v>
      </c>
      <c r="G499" s="215" t="s">
        <v>140</v>
      </c>
      <c r="H499" s="216">
        <v>3.3599999999999999</v>
      </c>
      <c r="I499" s="217"/>
      <c r="J499" s="218">
        <f>ROUND(I499*H499,2)</f>
        <v>0</v>
      </c>
      <c r="K499" s="219"/>
      <c r="L499" s="44"/>
      <c r="M499" s="220" t="s">
        <v>1</v>
      </c>
      <c r="N499" s="221" t="s">
        <v>44</v>
      </c>
      <c r="O499" s="91"/>
      <c r="P499" s="222">
        <f>O499*H499</f>
        <v>0</v>
      </c>
      <c r="Q499" s="222">
        <v>0</v>
      </c>
      <c r="R499" s="222">
        <f>Q499*H499</f>
        <v>0</v>
      </c>
      <c r="S499" s="222">
        <v>0.059999999999999998</v>
      </c>
      <c r="T499" s="223">
        <f>S499*H499</f>
        <v>0.20159999999999997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4" t="s">
        <v>141</v>
      </c>
      <c r="AT499" s="224" t="s">
        <v>137</v>
      </c>
      <c r="AU499" s="224" t="s">
        <v>142</v>
      </c>
      <c r="AY499" s="17" t="s">
        <v>135</v>
      </c>
      <c r="BE499" s="225">
        <f>IF(N499="základní",J499,0)</f>
        <v>0</v>
      </c>
      <c r="BF499" s="225">
        <f>IF(N499="snížená",J499,0)</f>
        <v>0</v>
      </c>
      <c r="BG499" s="225">
        <f>IF(N499="zákl. přenesená",J499,0)</f>
        <v>0</v>
      </c>
      <c r="BH499" s="225">
        <f>IF(N499="sníž. přenesená",J499,0)</f>
        <v>0</v>
      </c>
      <c r="BI499" s="225">
        <f>IF(N499="nulová",J499,0)</f>
        <v>0</v>
      </c>
      <c r="BJ499" s="17" t="s">
        <v>142</v>
      </c>
      <c r="BK499" s="225">
        <f>ROUND(I499*H499,2)</f>
        <v>0</v>
      </c>
      <c r="BL499" s="17" t="s">
        <v>141</v>
      </c>
      <c r="BM499" s="224" t="s">
        <v>701</v>
      </c>
    </row>
    <row r="500" s="13" customFormat="1">
      <c r="A500" s="13"/>
      <c r="B500" s="226"/>
      <c r="C500" s="227"/>
      <c r="D500" s="228" t="s">
        <v>153</v>
      </c>
      <c r="E500" s="229" t="s">
        <v>1</v>
      </c>
      <c r="F500" s="230" t="s">
        <v>702</v>
      </c>
      <c r="G500" s="227"/>
      <c r="H500" s="229" t="s">
        <v>1</v>
      </c>
      <c r="I500" s="231"/>
      <c r="J500" s="227"/>
      <c r="K500" s="227"/>
      <c r="L500" s="232"/>
      <c r="M500" s="233"/>
      <c r="N500" s="234"/>
      <c r="O500" s="234"/>
      <c r="P500" s="234"/>
      <c r="Q500" s="234"/>
      <c r="R500" s="234"/>
      <c r="S500" s="234"/>
      <c r="T500" s="23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6" t="s">
        <v>153</v>
      </c>
      <c r="AU500" s="236" t="s">
        <v>142</v>
      </c>
      <c r="AV500" s="13" t="s">
        <v>83</v>
      </c>
      <c r="AW500" s="13" t="s">
        <v>32</v>
      </c>
      <c r="AX500" s="13" t="s">
        <v>78</v>
      </c>
      <c r="AY500" s="236" t="s">
        <v>135</v>
      </c>
    </row>
    <row r="501" s="14" customFormat="1">
      <c r="A501" s="14"/>
      <c r="B501" s="237"/>
      <c r="C501" s="238"/>
      <c r="D501" s="228" t="s">
        <v>153</v>
      </c>
      <c r="E501" s="239" t="s">
        <v>1</v>
      </c>
      <c r="F501" s="240" t="s">
        <v>703</v>
      </c>
      <c r="G501" s="238"/>
      <c r="H501" s="241">
        <v>3.3599999999999999</v>
      </c>
      <c r="I501" s="242"/>
      <c r="J501" s="238"/>
      <c r="K501" s="238"/>
      <c r="L501" s="243"/>
      <c r="M501" s="244"/>
      <c r="N501" s="245"/>
      <c r="O501" s="245"/>
      <c r="P501" s="245"/>
      <c r="Q501" s="245"/>
      <c r="R501" s="245"/>
      <c r="S501" s="245"/>
      <c r="T501" s="24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7" t="s">
        <v>153</v>
      </c>
      <c r="AU501" s="247" t="s">
        <v>142</v>
      </c>
      <c r="AV501" s="14" t="s">
        <v>142</v>
      </c>
      <c r="AW501" s="14" t="s">
        <v>32</v>
      </c>
      <c r="AX501" s="14" t="s">
        <v>83</v>
      </c>
      <c r="AY501" s="247" t="s">
        <v>135</v>
      </c>
    </row>
    <row r="502" s="2" customFormat="1" ht="24.15" customHeight="1">
      <c r="A502" s="38"/>
      <c r="B502" s="39"/>
      <c r="C502" s="212" t="s">
        <v>704</v>
      </c>
      <c r="D502" s="212" t="s">
        <v>137</v>
      </c>
      <c r="E502" s="213" t="s">
        <v>705</v>
      </c>
      <c r="F502" s="214" t="s">
        <v>706</v>
      </c>
      <c r="G502" s="215" t="s">
        <v>140</v>
      </c>
      <c r="H502" s="216">
        <v>3.125</v>
      </c>
      <c r="I502" s="217"/>
      <c r="J502" s="218">
        <f>ROUND(I502*H502,2)</f>
        <v>0</v>
      </c>
      <c r="K502" s="219"/>
      <c r="L502" s="44"/>
      <c r="M502" s="220" t="s">
        <v>1</v>
      </c>
      <c r="N502" s="221" t="s">
        <v>44</v>
      </c>
      <c r="O502" s="91"/>
      <c r="P502" s="222">
        <f>O502*H502</f>
        <v>0</v>
      </c>
      <c r="Q502" s="222">
        <v>0</v>
      </c>
      <c r="R502" s="222">
        <f>Q502*H502</f>
        <v>0</v>
      </c>
      <c r="S502" s="222">
        <v>0.058999999999999997</v>
      </c>
      <c r="T502" s="223">
        <f>S502*H502</f>
        <v>0.18437499999999998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4" t="s">
        <v>141</v>
      </c>
      <c r="AT502" s="224" t="s">
        <v>137</v>
      </c>
      <c r="AU502" s="224" t="s">
        <v>142</v>
      </c>
      <c r="AY502" s="17" t="s">
        <v>135</v>
      </c>
      <c r="BE502" s="225">
        <f>IF(N502="základní",J502,0)</f>
        <v>0</v>
      </c>
      <c r="BF502" s="225">
        <f>IF(N502="snížená",J502,0)</f>
        <v>0</v>
      </c>
      <c r="BG502" s="225">
        <f>IF(N502="zákl. přenesená",J502,0)</f>
        <v>0</v>
      </c>
      <c r="BH502" s="225">
        <f>IF(N502="sníž. přenesená",J502,0)</f>
        <v>0</v>
      </c>
      <c r="BI502" s="225">
        <f>IF(N502="nulová",J502,0)</f>
        <v>0</v>
      </c>
      <c r="BJ502" s="17" t="s">
        <v>142</v>
      </c>
      <c r="BK502" s="225">
        <f>ROUND(I502*H502,2)</f>
        <v>0</v>
      </c>
      <c r="BL502" s="17" t="s">
        <v>141</v>
      </c>
      <c r="BM502" s="224" t="s">
        <v>707</v>
      </c>
    </row>
    <row r="503" s="13" customFormat="1">
      <c r="A503" s="13"/>
      <c r="B503" s="226"/>
      <c r="C503" s="227"/>
      <c r="D503" s="228" t="s">
        <v>153</v>
      </c>
      <c r="E503" s="229" t="s">
        <v>1</v>
      </c>
      <c r="F503" s="230" t="s">
        <v>708</v>
      </c>
      <c r="G503" s="227"/>
      <c r="H503" s="229" t="s">
        <v>1</v>
      </c>
      <c r="I503" s="231"/>
      <c r="J503" s="227"/>
      <c r="K503" s="227"/>
      <c r="L503" s="232"/>
      <c r="M503" s="233"/>
      <c r="N503" s="234"/>
      <c r="O503" s="234"/>
      <c r="P503" s="234"/>
      <c r="Q503" s="234"/>
      <c r="R503" s="234"/>
      <c r="S503" s="234"/>
      <c r="T503" s="235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6" t="s">
        <v>153</v>
      </c>
      <c r="AU503" s="236" t="s">
        <v>142</v>
      </c>
      <c r="AV503" s="13" t="s">
        <v>83</v>
      </c>
      <c r="AW503" s="13" t="s">
        <v>32</v>
      </c>
      <c r="AX503" s="13" t="s">
        <v>78</v>
      </c>
      <c r="AY503" s="236" t="s">
        <v>135</v>
      </c>
    </row>
    <row r="504" s="14" customFormat="1">
      <c r="A504" s="14"/>
      <c r="B504" s="237"/>
      <c r="C504" s="238"/>
      <c r="D504" s="228" t="s">
        <v>153</v>
      </c>
      <c r="E504" s="239" t="s">
        <v>1</v>
      </c>
      <c r="F504" s="240" t="s">
        <v>709</v>
      </c>
      <c r="G504" s="238"/>
      <c r="H504" s="241">
        <v>3.125</v>
      </c>
      <c r="I504" s="242"/>
      <c r="J504" s="238"/>
      <c r="K504" s="238"/>
      <c r="L504" s="243"/>
      <c r="M504" s="244"/>
      <c r="N504" s="245"/>
      <c r="O504" s="245"/>
      <c r="P504" s="245"/>
      <c r="Q504" s="245"/>
      <c r="R504" s="245"/>
      <c r="S504" s="245"/>
      <c r="T504" s="246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7" t="s">
        <v>153</v>
      </c>
      <c r="AU504" s="247" t="s">
        <v>142</v>
      </c>
      <c r="AV504" s="14" t="s">
        <v>142</v>
      </c>
      <c r="AW504" s="14" t="s">
        <v>32</v>
      </c>
      <c r="AX504" s="14" t="s">
        <v>83</v>
      </c>
      <c r="AY504" s="247" t="s">
        <v>135</v>
      </c>
    </row>
    <row r="505" s="2" customFormat="1" ht="24.15" customHeight="1">
      <c r="A505" s="38"/>
      <c r="B505" s="39"/>
      <c r="C505" s="212" t="s">
        <v>710</v>
      </c>
      <c r="D505" s="212" t="s">
        <v>137</v>
      </c>
      <c r="E505" s="213" t="s">
        <v>711</v>
      </c>
      <c r="F505" s="214" t="s">
        <v>712</v>
      </c>
      <c r="G505" s="215" t="s">
        <v>151</v>
      </c>
      <c r="H505" s="216">
        <v>0.83599999999999997</v>
      </c>
      <c r="I505" s="217"/>
      <c r="J505" s="218">
        <f>ROUND(I505*H505,2)</f>
        <v>0</v>
      </c>
      <c r="K505" s="219"/>
      <c r="L505" s="44"/>
      <c r="M505" s="220" t="s">
        <v>1</v>
      </c>
      <c r="N505" s="221" t="s">
        <v>44</v>
      </c>
      <c r="O505" s="91"/>
      <c r="P505" s="222">
        <f>O505*H505</f>
        <v>0</v>
      </c>
      <c r="Q505" s="222">
        <v>0</v>
      </c>
      <c r="R505" s="222">
        <f>Q505*H505</f>
        <v>0</v>
      </c>
      <c r="S505" s="222">
        <v>1.8</v>
      </c>
      <c r="T505" s="223">
        <f>S505*H505</f>
        <v>1.5047999999999999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24" t="s">
        <v>141</v>
      </c>
      <c r="AT505" s="224" t="s">
        <v>137</v>
      </c>
      <c r="AU505" s="224" t="s">
        <v>142</v>
      </c>
      <c r="AY505" s="17" t="s">
        <v>135</v>
      </c>
      <c r="BE505" s="225">
        <f>IF(N505="základní",J505,0)</f>
        <v>0</v>
      </c>
      <c r="BF505" s="225">
        <f>IF(N505="snížená",J505,0)</f>
        <v>0</v>
      </c>
      <c r="BG505" s="225">
        <f>IF(N505="zákl. přenesená",J505,0)</f>
        <v>0</v>
      </c>
      <c r="BH505" s="225">
        <f>IF(N505="sníž. přenesená",J505,0)</f>
        <v>0</v>
      </c>
      <c r="BI505" s="225">
        <f>IF(N505="nulová",J505,0)</f>
        <v>0</v>
      </c>
      <c r="BJ505" s="17" t="s">
        <v>142</v>
      </c>
      <c r="BK505" s="225">
        <f>ROUND(I505*H505,2)</f>
        <v>0</v>
      </c>
      <c r="BL505" s="17" t="s">
        <v>141</v>
      </c>
      <c r="BM505" s="224" t="s">
        <v>713</v>
      </c>
    </row>
    <row r="506" s="13" customFormat="1">
      <c r="A506" s="13"/>
      <c r="B506" s="226"/>
      <c r="C506" s="227"/>
      <c r="D506" s="228" t="s">
        <v>153</v>
      </c>
      <c r="E506" s="229" t="s">
        <v>1</v>
      </c>
      <c r="F506" s="230" t="s">
        <v>714</v>
      </c>
      <c r="G506" s="227"/>
      <c r="H506" s="229" t="s">
        <v>1</v>
      </c>
      <c r="I506" s="231"/>
      <c r="J506" s="227"/>
      <c r="K506" s="227"/>
      <c r="L506" s="232"/>
      <c r="M506" s="233"/>
      <c r="N506" s="234"/>
      <c r="O506" s="234"/>
      <c r="P506" s="234"/>
      <c r="Q506" s="234"/>
      <c r="R506" s="234"/>
      <c r="S506" s="234"/>
      <c r="T506" s="235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6" t="s">
        <v>153</v>
      </c>
      <c r="AU506" s="236" t="s">
        <v>142</v>
      </c>
      <c r="AV506" s="13" t="s">
        <v>83</v>
      </c>
      <c r="AW506" s="13" t="s">
        <v>32</v>
      </c>
      <c r="AX506" s="13" t="s">
        <v>78</v>
      </c>
      <c r="AY506" s="236" t="s">
        <v>135</v>
      </c>
    </row>
    <row r="507" s="14" customFormat="1">
      <c r="A507" s="14"/>
      <c r="B507" s="237"/>
      <c r="C507" s="238"/>
      <c r="D507" s="228" t="s">
        <v>153</v>
      </c>
      <c r="E507" s="239" t="s">
        <v>1</v>
      </c>
      <c r="F507" s="240" t="s">
        <v>715</v>
      </c>
      <c r="G507" s="238"/>
      <c r="H507" s="241">
        <v>0.83599999999999997</v>
      </c>
      <c r="I507" s="242"/>
      <c r="J507" s="238"/>
      <c r="K507" s="238"/>
      <c r="L507" s="243"/>
      <c r="M507" s="244"/>
      <c r="N507" s="245"/>
      <c r="O507" s="245"/>
      <c r="P507" s="245"/>
      <c r="Q507" s="245"/>
      <c r="R507" s="245"/>
      <c r="S507" s="245"/>
      <c r="T507" s="246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7" t="s">
        <v>153</v>
      </c>
      <c r="AU507" s="247" t="s">
        <v>142</v>
      </c>
      <c r="AV507" s="14" t="s">
        <v>142</v>
      </c>
      <c r="AW507" s="14" t="s">
        <v>32</v>
      </c>
      <c r="AX507" s="14" t="s">
        <v>83</v>
      </c>
      <c r="AY507" s="247" t="s">
        <v>135</v>
      </c>
    </row>
    <row r="508" s="2" customFormat="1" ht="24.15" customHeight="1">
      <c r="A508" s="38"/>
      <c r="B508" s="39"/>
      <c r="C508" s="212" t="s">
        <v>716</v>
      </c>
      <c r="D508" s="212" t="s">
        <v>137</v>
      </c>
      <c r="E508" s="213" t="s">
        <v>717</v>
      </c>
      <c r="F508" s="214" t="s">
        <v>718</v>
      </c>
      <c r="G508" s="215" t="s">
        <v>146</v>
      </c>
      <c r="H508" s="216">
        <v>4.2999999999999998</v>
      </c>
      <c r="I508" s="217"/>
      <c r="J508" s="218">
        <f>ROUND(I508*H508,2)</f>
        <v>0</v>
      </c>
      <c r="K508" s="219"/>
      <c r="L508" s="44"/>
      <c r="M508" s="220" t="s">
        <v>1</v>
      </c>
      <c r="N508" s="221" t="s">
        <v>44</v>
      </c>
      <c r="O508" s="91"/>
      <c r="P508" s="222">
        <f>O508*H508</f>
        <v>0</v>
      </c>
      <c r="Q508" s="222">
        <v>0</v>
      </c>
      <c r="R508" s="222">
        <f>Q508*H508</f>
        <v>0</v>
      </c>
      <c r="S508" s="222">
        <v>0.014999999999999999</v>
      </c>
      <c r="T508" s="223">
        <f>S508*H508</f>
        <v>0.064500000000000002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4" t="s">
        <v>141</v>
      </c>
      <c r="AT508" s="224" t="s">
        <v>137</v>
      </c>
      <c r="AU508" s="224" t="s">
        <v>142</v>
      </c>
      <c r="AY508" s="17" t="s">
        <v>135</v>
      </c>
      <c r="BE508" s="225">
        <f>IF(N508="základní",J508,0)</f>
        <v>0</v>
      </c>
      <c r="BF508" s="225">
        <f>IF(N508="snížená",J508,0)</f>
        <v>0</v>
      </c>
      <c r="BG508" s="225">
        <f>IF(N508="zákl. přenesená",J508,0)</f>
        <v>0</v>
      </c>
      <c r="BH508" s="225">
        <f>IF(N508="sníž. přenesená",J508,0)</f>
        <v>0</v>
      </c>
      <c r="BI508" s="225">
        <f>IF(N508="nulová",J508,0)</f>
        <v>0</v>
      </c>
      <c r="BJ508" s="17" t="s">
        <v>142</v>
      </c>
      <c r="BK508" s="225">
        <f>ROUND(I508*H508,2)</f>
        <v>0</v>
      </c>
      <c r="BL508" s="17" t="s">
        <v>141</v>
      </c>
      <c r="BM508" s="224" t="s">
        <v>719</v>
      </c>
    </row>
    <row r="509" s="13" customFormat="1">
      <c r="A509" s="13"/>
      <c r="B509" s="226"/>
      <c r="C509" s="227"/>
      <c r="D509" s="228" t="s">
        <v>153</v>
      </c>
      <c r="E509" s="229" t="s">
        <v>1</v>
      </c>
      <c r="F509" s="230" t="s">
        <v>331</v>
      </c>
      <c r="G509" s="227"/>
      <c r="H509" s="229" t="s">
        <v>1</v>
      </c>
      <c r="I509" s="231"/>
      <c r="J509" s="227"/>
      <c r="K509" s="227"/>
      <c r="L509" s="232"/>
      <c r="M509" s="233"/>
      <c r="N509" s="234"/>
      <c r="O509" s="234"/>
      <c r="P509" s="234"/>
      <c r="Q509" s="234"/>
      <c r="R509" s="234"/>
      <c r="S509" s="234"/>
      <c r="T509" s="23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6" t="s">
        <v>153</v>
      </c>
      <c r="AU509" s="236" t="s">
        <v>142</v>
      </c>
      <c r="AV509" s="13" t="s">
        <v>83</v>
      </c>
      <c r="AW509" s="13" t="s">
        <v>32</v>
      </c>
      <c r="AX509" s="13" t="s">
        <v>78</v>
      </c>
      <c r="AY509" s="236" t="s">
        <v>135</v>
      </c>
    </row>
    <row r="510" s="13" customFormat="1">
      <c r="A510" s="13"/>
      <c r="B510" s="226"/>
      <c r="C510" s="227"/>
      <c r="D510" s="228" t="s">
        <v>153</v>
      </c>
      <c r="E510" s="229" t="s">
        <v>1</v>
      </c>
      <c r="F510" s="230" t="s">
        <v>303</v>
      </c>
      <c r="G510" s="227"/>
      <c r="H510" s="229" t="s">
        <v>1</v>
      </c>
      <c r="I510" s="231"/>
      <c r="J510" s="227"/>
      <c r="K510" s="227"/>
      <c r="L510" s="232"/>
      <c r="M510" s="233"/>
      <c r="N510" s="234"/>
      <c r="O510" s="234"/>
      <c r="P510" s="234"/>
      <c r="Q510" s="234"/>
      <c r="R510" s="234"/>
      <c r="S510" s="234"/>
      <c r="T510" s="235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6" t="s">
        <v>153</v>
      </c>
      <c r="AU510" s="236" t="s">
        <v>142</v>
      </c>
      <c r="AV510" s="13" t="s">
        <v>83</v>
      </c>
      <c r="AW510" s="13" t="s">
        <v>32</v>
      </c>
      <c r="AX510" s="13" t="s">
        <v>78</v>
      </c>
      <c r="AY510" s="236" t="s">
        <v>135</v>
      </c>
    </row>
    <row r="511" s="14" customFormat="1">
      <c r="A511" s="14"/>
      <c r="B511" s="237"/>
      <c r="C511" s="238"/>
      <c r="D511" s="228" t="s">
        <v>153</v>
      </c>
      <c r="E511" s="239" t="s">
        <v>1</v>
      </c>
      <c r="F511" s="240" t="s">
        <v>720</v>
      </c>
      <c r="G511" s="238"/>
      <c r="H511" s="241">
        <v>2.1499999999999999</v>
      </c>
      <c r="I511" s="242"/>
      <c r="J511" s="238"/>
      <c r="K511" s="238"/>
      <c r="L511" s="243"/>
      <c r="M511" s="244"/>
      <c r="N511" s="245"/>
      <c r="O511" s="245"/>
      <c r="P511" s="245"/>
      <c r="Q511" s="245"/>
      <c r="R511" s="245"/>
      <c r="S511" s="245"/>
      <c r="T511" s="246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7" t="s">
        <v>153</v>
      </c>
      <c r="AU511" s="247" t="s">
        <v>142</v>
      </c>
      <c r="AV511" s="14" t="s">
        <v>142</v>
      </c>
      <c r="AW511" s="14" t="s">
        <v>32</v>
      </c>
      <c r="AX511" s="14" t="s">
        <v>78</v>
      </c>
      <c r="AY511" s="247" t="s">
        <v>135</v>
      </c>
    </row>
    <row r="512" s="13" customFormat="1">
      <c r="A512" s="13"/>
      <c r="B512" s="226"/>
      <c r="C512" s="227"/>
      <c r="D512" s="228" t="s">
        <v>153</v>
      </c>
      <c r="E512" s="229" t="s">
        <v>1</v>
      </c>
      <c r="F512" s="230" t="s">
        <v>305</v>
      </c>
      <c r="G512" s="227"/>
      <c r="H512" s="229" t="s">
        <v>1</v>
      </c>
      <c r="I512" s="231"/>
      <c r="J512" s="227"/>
      <c r="K512" s="227"/>
      <c r="L512" s="232"/>
      <c r="M512" s="233"/>
      <c r="N512" s="234"/>
      <c r="O512" s="234"/>
      <c r="P512" s="234"/>
      <c r="Q512" s="234"/>
      <c r="R512" s="234"/>
      <c r="S512" s="234"/>
      <c r="T512" s="235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6" t="s">
        <v>153</v>
      </c>
      <c r="AU512" s="236" t="s">
        <v>142</v>
      </c>
      <c r="AV512" s="13" t="s">
        <v>83</v>
      </c>
      <c r="AW512" s="13" t="s">
        <v>32</v>
      </c>
      <c r="AX512" s="13" t="s">
        <v>78</v>
      </c>
      <c r="AY512" s="236" t="s">
        <v>135</v>
      </c>
    </row>
    <row r="513" s="14" customFormat="1">
      <c r="A513" s="14"/>
      <c r="B513" s="237"/>
      <c r="C513" s="238"/>
      <c r="D513" s="228" t="s">
        <v>153</v>
      </c>
      <c r="E513" s="239" t="s">
        <v>1</v>
      </c>
      <c r="F513" s="240" t="s">
        <v>720</v>
      </c>
      <c r="G513" s="238"/>
      <c r="H513" s="241">
        <v>2.1499999999999999</v>
      </c>
      <c r="I513" s="242"/>
      <c r="J513" s="238"/>
      <c r="K513" s="238"/>
      <c r="L513" s="243"/>
      <c r="M513" s="244"/>
      <c r="N513" s="245"/>
      <c r="O513" s="245"/>
      <c r="P513" s="245"/>
      <c r="Q513" s="245"/>
      <c r="R513" s="245"/>
      <c r="S513" s="245"/>
      <c r="T513" s="246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7" t="s">
        <v>153</v>
      </c>
      <c r="AU513" s="247" t="s">
        <v>142</v>
      </c>
      <c r="AV513" s="14" t="s">
        <v>142</v>
      </c>
      <c r="AW513" s="14" t="s">
        <v>32</v>
      </c>
      <c r="AX513" s="14" t="s">
        <v>78</v>
      </c>
      <c r="AY513" s="247" t="s">
        <v>135</v>
      </c>
    </row>
    <row r="514" s="15" customFormat="1">
      <c r="A514" s="15"/>
      <c r="B514" s="248"/>
      <c r="C514" s="249"/>
      <c r="D514" s="228" t="s">
        <v>153</v>
      </c>
      <c r="E514" s="250" t="s">
        <v>1</v>
      </c>
      <c r="F514" s="251" t="s">
        <v>158</v>
      </c>
      <c r="G514" s="249"/>
      <c r="H514" s="252">
        <v>4.2999999999999998</v>
      </c>
      <c r="I514" s="253"/>
      <c r="J514" s="249"/>
      <c r="K514" s="249"/>
      <c r="L514" s="254"/>
      <c r="M514" s="255"/>
      <c r="N514" s="256"/>
      <c r="O514" s="256"/>
      <c r="P514" s="256"/>
      <c r="Q514" s="256"/>
      <c r="R514" s="256"/>
      <c r="S514" s="256"/>
      <c r="T514" s="257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58" t="s">
        <v>153</v>
      </c>
      <c r="AU514" s="258" t="s">
        <v>142</v>
      </c>
      <c r="AV514" s="15" t="s">
        <v>141</v>
      </c>
      <c r="AW514" s="15" t="s">
        <v>32</v>
      </c>
      <c r="AX514" s="15" t="s">
        <v>83</v>
      </c>
      <c r="AY514" s="258" t="s">
        <v>135</v>
      </c>
    </row>
    <row r="515" s="2" customFormat="1" ht="24.15" customHeight="1">
      <c r="A515" s="38"/>
      <c r="B515" s="39"/>
      <c r="C515" s="212" t="s">
        <v>721</v>
      </c>
      <c r="D515" s="212" t="s">
        <v>137</v>
      </c>
      <c r="E515" s="213" t="s">
        <v>722</v>
      </c>
      <c r="F515" s="214" t="s">
        <v>723</v>
      </c>
      <c r="G515" s="215" t="s">
        <v>146</v>
      </c>
      <c r="H515" s="216">
        <v>0.94999999999999996</v>
      </c>
      <c r="I515" s="217"/>
      <c r="J515" s="218">
        <f>ROUND(I515*H515,2)</f>
        <v>0</v>
      </c>
      <c r="K515" s="219"/>
      <c r="L515" s="44"/>
      <c r="M515" s="220" t="s">
        <v>1</v>
      </c>
      <c r="N515" s="221" t="s">
        <v>44</v>
      </c>
      <c r="O515" s="91"/>
      <c r="P515" s="222">
        <f>O515*H515</f>
        <v>0</v>
      </c>
      <c r="Q515" s="222">
        <v>0.00132</v>
      </c>
      <c r="R515" s="222">
        <f>Q515*H515</f>
        <v>0.0012539999999999999</v>
      </c>
      <c r="S515" s="222">
        <v>0.025000000000000001</v>
      </c>
      <c r="T515" s="223">
        <f>S515*H515</f>
        <v>0.02375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4" t="s">
        <v>141</v>
      </c>
      <c r="AT515" s="224" t="s">
        <v>137</v>
      </c>
      <c r="AU515" s="224" t="s">
        <v>142</v>
      </c>
      <c r="AY515" s="17" t="s">
        <v>135</v>
      </c>
      <c r="BE515" s="225">
        <f>IF(N515="základní",J515,0)</f>
        <v>0</v>
      </c>
      <c r="BF515" s="225">
        <f>IF(N515="snížená",J515,0)</f>
        <v>0</v>
      </c>
      <c r="BG515" s="225">
        <f>IF(N515="zákl. přenesená",J515,0)</f>
        <v>0</v>
      </c>
      <c r="BH515" s="225">
        <f>IF(N515="sníž. přenesená",J515,0)</f>
        <v>0</v>
      </c>
      <c r="BI515" s="225">
        <f>IF(N515="nulová",J515,0)</f>
        <v>0</v>
      </c>
      <c r="BJ515" s="17" t="s">
        <v>142</v>
      </c>
      <c r="BK515" s="225">
        <f>ROUND(I515*H515,2)</f>
        <v>0</v>
      </c>
      <c r="BL515" s="17" t="s">
        <v>141</v>
      </c>
      <c r="BM515" s="224" t="s">
        <v>724</v>
      </c>
    </row>
    <row r="516" s="13" customFormat="1">
      <c r="A516" s="13"/>
      <c r="B516" s="226"/>
      <c r="C516" s="227"/>
      <c r="D516" s="228" t="s">
        <v>153</v>
      </c>
      <c r="E516" s="229" t="s">
        <v>1</v>
      </c>
      <c r="F516" s="230" t="s">
        <v>725</v>
      </c>
      <c r="G516" s="227"/>
      <c r="H516" s="229" t="s">
        <v>1</v>
      </c>
      <c r="I516" s="231"/>
      <c r="J516" s="227"/>
      <c r="K516" s="227"/>
      <c r="L516" s="232"/>
      <c r="M516" s="233"/>
      <c r="N516" s="234"/>
      <c r="O516" s="234"/>
      <c r="P516" s="234"/>
      <c r="Q516" s="234"/>
      <c r="R516" s="234"/>
      <c r="S516" s="234"/>
      <c r="T516" s="235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6" t="s">
        <v>153</v>
      </c>
      <c r="AU516" s="236" t="s">
        <v>142</v>
      </c>
      <c r="AV516" s="13" t="s">
        <v>83</v>
      </c>
      <c r="AW516" s="13" t="s">
        <v>32</v>
      </c>
      <c r="AX516" s="13" t="s">
        <v>78</v>
      </c>
      <c r="AY516" s="236" t="s">
        <v>135</v>
      </c>
    </row>
    <row r="517" s="13" customFormat="1">
      <c r="A517" s="13"/>
      <c r="B517" s="226"/>
      <c r="C517" s="227"/>
      <c r="D517" s="228" t="s">
        <v>153</v>
      </c>
      <c r="E517" s="229" t="s">
        <v>1</v>
      </c>
      <c r="F517" s="230" t="s">
        <v>303</v>
      </c>
      <c r="G517" s="227"/>
      <c r="H517" s="229" t="s">
        <v>1</v>
      </c>
      <c r="I517" s="231"/>
      <c r="J517" s="227"/>
      <c r="K517" s="227"/>
      <c r="L517" s="232"/>
      <c r="M517" s="233"/>
      <c r="N517" s="234"/>
      <c r="O517" s="234"/>
      <c r="P517" s="234"/>
      <c r="Q517" s="234"/>
      <c r="R517" s="234"/>
      <c r="S517" s="234"/>
      <c r="T517" s="23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6" t="s">
        <v>153</v>
      </c>
      <c r="AU517" s="236" t="s">
        <v>142</v>
      </c>
      <c r="AV517" s="13" t="s">
        <v>83</v>
      </c>
      <c r="AW517" s="13" t="s">
        <v>32</v>
      </c>
      <c r="AX517" s="13" t="s">
        <v>78</v>
      </c>
      <c r="AY517" s="236" t="s">
        <v>135</v>
      </c>
    </row>
    <row r="518" s="14" customFormat="1">
      <c r="A518" s="14"/>
      <c r="B518" s="237"/>
      <c r="C518" s="238"/>
      <c r="D518" s="228" t="s">
        <v>153</v>
      </c>
      <c r="E518" s="239" t="s">
        <v>1</v>
      </c>
      <c r="F518" s="240" t="s">
        <v>726</v>
      </c>
      <c r="G518" s="238"/>
      <c r="H518" s="241">
        <v>0.47499999999999998</v>
      </c>
      <c r="I518" s="242"/>
      <c r="J518" s="238"/>
      <c r="K518" s="238"/>
      <c r="L518" s="243"/>
      <c r="M518" s="244"/>
      <c r="N518" s="245"/>
      <c r="O518" s="245"/>
      <c r="P518" s="245"/>
      <c r="Q518" s="245"/>
      <c r="R518" s="245"/>
      <c r="S518" s="245"/>
      <c r="T518" s="246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7" t="s">
        <v>153</v>
      </c>
      <c r="AU518" s="247" t="s">
        <v>142</v>
      </c>
      <c r="AV518" s="14" t="s">
        <v>142</v>
      </c>
      <c r="AW518" s="14" t="s">
        <v>32</v>
      </c>
      <c r="AX518" s="14" t="s">
        <v>78</v>
      </c>
      <c r="AY518" s="247" t="s">
        <v>135</v>
      </c>
    </row>
    <row r="519" s="13" customFormat="1">
      <c r="A519" s="13"/>
      <c r="B519" s="226"/>
      <c r="C519" s="227"/>
      <c r="D519" s="228" t="s">
        <v>153</v>
      </c>
      <c r="E519" s="229" t="s">
        <v>1</v>
      </c>
      <c r="F519" s="230" t="s">
        <v>305</v>
      </c>
      <c r="G519" s="227"/>
      <c r="H519" s="229" t="s">
        <v>1</v>
      </c>
      <c r="I519" s="231"/>
      <c r="J519" s="227"/>
      <c r="K519" s="227"/>
      <c r="L519" s="232"/>
      <c r="M519" s="233"/>
      <c r="N519" s="234"/>
      <c r="O519" s="234"/>
      <c r="P519" s="234"/>
      <c r="Q519" s="234"/>
      <c r="R519" s="234"/>
      <c r="S519" s="234"/>
      <c r="T519" s="235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6" t="s">
        <v>153</v>
      </c>
      <c r="AU519" s="236" t="s">
        <v>142</v>
      </c>
      <c r="AV519" s="13" t="s">
        <v>83</v>
      </c>
      <c r="AW519" s="13" t="s">
        <v>32</v>
      </c>
      <c r="AX519" s="13" t="s">
        <v>78</v>
      </c>
      <c r="AY519" s="236" t="s">
        <v>135</v>
      </c>
    </row>
    <row r="520" s="14" customFormat="1">
      <c r="A520" s="14"/>
      <c r="B520" s="237"/>
      <c r="C520" s="238"/>
      <c r="D520" s="228" t="s">
        <v>153</v>
      </c>
      <c r="E520" s="239" t="s">
        <v>1</v>
      </c>
      <c r="F520" s="240" t="s">
        <v>726</v>
      </c>
      <c r="G520" s="238"/>
      <c r="H520" s="241">
        <v>0.47499999999999998</v>
      </c>
      <c r="I520" s="242"/>
      <c r="J520" s="238"/>
      <c r="K520" s="238"/>
      <c r="L520" s="243"/>
      <c r="M520" s="244"/>
      <c r="N520" s="245"/>
      <c r="O520" s="245"/>
      <c r="P520" s="245"/>
      <c r="Q520" s="245"/>
      <c r="R520" s="245"/>
      <c r="S520" s="245"/>
      <c r="T520" s="246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7" t="s">
        <v>153</v>
      </c>
      <c r="AU520" s="247" t="s">
        <v>142</v>
      </c>
      <c r="AV520" s="14" t="s">
        <v>142</v>
      </c>
      <c r="AW520" s="14" t="s">
        <v>32</v>
      </c>
      <c r="AX520" s="14" t="s">
        <v>78</v>
      </c>
      <c r="AY520" s="247" t="s">
        <v>135</v>
      </c>
    </row>
    <row r="521" s="15" customFormat="1">
      <c r="A521" s="15"/>
      <c r="B521" s="248"/>
      <c r="C521" s="249"/>
      <c r="D521" s="228" t="s">
        <v>153</v>
      </c>
      <c r="E521" s="250" t="s">
        <v>1</v>
      </c>
      <c r="F521" s="251" t="s">
        <v>158</v>
      </c>
      <c r="G521" s="249"/>
      <c r="H521" s="252">
        <v>0.94999999999999996</v>
      </c>
      <c r="I521" s="253"/>
      <c r="J521" s="249"/>
      <c r="K521" s="249"/>
      <c r="L521" s="254"/>
      <c r="M521" s="255"/>
      <c r="N521" s="256"/>
      <c r="O521" s="256"/>
      <c r="P521" s="256"/>
      <c r="Q521" s="256"/>
      <c r="R521" s="256"/>
      <c r="S521" s="256"/>
      <c r="T521" s="257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58" t="s">
        <v>153</v>
      </c>
      <c r="AU521" s="258" t="s">
        <v>142</v>
      </c>
      <c r="AV521" s="15" t="s">
        <v>141</v>
      </c>
      <c r="AW521" s="15" t="s">
        <v>32</v>
      </c>
      <c r="AX521" s="15" t="s">
        <v>83</v>
      </c>
      <c r="AY521" s="258" t="s">
        <v>135</v>
      </c>
    </row>
    <row r="522" s="2" customFormat="1" ht="24.15" customHeight="1">
      <c r="A522" s="38"/>
      <c r="B522" s="39"/>
      <c r="C522" s="212" t="s">
        <v>727</v>
      </c>
      <c r="D522" s="212" t="s">
        <v>137</v>
      </c>
      <c r="E522" s="213" t="s">
        <v>728</v>
      </c>
      <c r="F522" s="214" t="s">
        <v>729</v>
      </c>
      <c r="G522" s="215" t="s">
        <v>140</v>
      </c>
      <c r="H522" s="216">
        <v>20.399999999999999</v>
      </c>
      <c r="I522" s="217"/>
      <c r="J522" s="218">
        <f>ROUND(I522*H522,2)</f>
        <v>0</v>
      </c>
      <c r="K522" s="219"/>
      <c r="L522" s="44"/>
      <c r="M522" s="220" t="s">
        <v>1</v>
      </c>
      <c r="N522" s="221" t="s">
        <v>44</v>
      </c>
      <c r="O522" s="91"/>
      <c r="P522" s="222">
        <f>O522*H522</f>
        <v>0</v>
      </c>
      <c r="Q522" s="222">
        <v>0</v>
      </c>
      <c r="R522" s="222">
        <f>Q522*H522</f>
        <v>0</v>
      </c>
      <c r="S522" s="222">
        <v>0</v>
      </c>
      <c r="T522" s="223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4" t="s">
        <v>141</v>
      </c>
      <c r="AT522" s="224" t="s">
        <v>137</v>
      </c>
      <c r="AU522" s="224" t="s">
        <v>142</v>
      </c>
      <c r="AY522" s="17" t="s">
        <v>135</v>
      </c>
      <c r="BE522" s="225">
        <f>IF(N522="základní",J522,0)</f>
        <v>0</v>
      </c>
      <c r="BF522" s="225">
        <f>IF(N522="snížená",J522,0)</f>
        <v>0</v>
      </c>
      <c r="BG522" s="225">
        <f>IF(N522="zákl. přenesená",J522,0)</f>
        <v>0</v>
      </c>
      <c r="BH522" s="225">
        <f>IF(N522="sníž. přenesená",J522,0)</f>
        <v>0</v>
      </c>
      <c r="BI522" s="225">
        <f>IF(N522="nulová",J522,0)</f>
        <v>0</v>
      </c>
      <c r="BJ522" s="17" t="s">
        <v>142</v>
      </c>
      <c r="BK522" s="225">
        <f>ROUND(I522*H522,2)</f>
        <v>0</v>
      </c>
      <c r="BL522" s="17" t="s">
        <v>141</v>
      </c>
      <c r="BM522" s="224" t="s">
        <v>730</v>
      </c>
    </row>
    <row r="523" s="12" customFormat="1" ht="22.8" customHeight="1">
      <c r="A523" s="12"/>
      <c r="B523" s="196"/>
      <c r="C523" s="197"/>
      <c r="D523" s="198" t="s">
        <v>77</v>
      </c>
      <c r="E523" s="210" t="s">
        <v>731</v>
      </c>
      <c r="F523" s="210" t="s">
        <v>732</v>
      </c>
      <c r="G523" s="197"/>
      <c r="H523" s="197"/>
      <c r="I523" s="200"/>
      <c r="J523" s="211">
        <f>BK523</f>
        <v>0</v>
      </c>
      <c r="K523" s="197"/>
      <c r="L523" s="202"/>
      <c r="M523" s="203"/>
      <c r="N523" s="204"/>
      <c r="O523" s="204"/>
      <c r="P523" s="205">
        <f>SUM(P524:P528)</f>
        <v>0</v>
      </c>
      <c r="Q523" s="204"/>
      <c r="R523" s="205">
        <f>SUM(R524:R528)</f>
        <v>0</v>
      </c>
      <c r="S523" s="204"/>
      <c r="T523" s="206">
        <f>SUM(T524:T528)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207" t="s">
        <v>83</v>
      </c>
      <c r="AT523" s="208" t="s">
        <v>77</v>
      </c>
      <c r="AU523" s="208" t="s">
        <v>83</v>
      </c>
      <c r="AY523" s="207" t="s">
        <v>135</v>
      </c>
      <c r="BK523" s="209">
        <f>SUM(BK524:BK528)</f>
        <v>0</v>
      </c>
    </row>
    <row r="524" s="2" customFormat="1" ht="16.5" customHeight="1">
      <c r="A524" s="38"/>
      <c r="B524" s="39"/>
      <c r="C524" s="212" t="s">
        <v>733</v>
      </c>
      <c r="D524" s="212" t="s">
        <v>137</v>
      </c>
      <c r="E524" s="213" t="s">
        <v>734</v>
      </c>
      <c r="F524" s="214" t="s">
        <v>735</v>
      </c>
      <c r="G524" s="215" t="s">
        <v>191</v>
      </c>
      <c r="H524" s="216">
        <v>8.0060000000000002</v>
      </c>
      <c r="I524" s="217"/>
      <c r="J524" s="218">
        <f>ROUND(I524*H524,2)</f>
        <v>0</v>
      </c>
      <c r="K524" s="219"/>
      <c r="L524" s="44"/>
      <c r="M524" s="220" t="s">
        <v>1</v>
      </c>
      <c r="N524" s="221" t="s">
        <v>44</v>
      </c>
      <c r="O524" s="91"/>
      <c r="P524" s="222">
        <f>O524*H524</f>
        <v>0</v>
      </c>
      <c r="Q524" s="222">
        <v>0</v>
      </c>
      <c r="R524" s="222">
        <f>Q524*H524</f>
        <v>0</v>
      </c>
      <c r="S524" s="222">
        <v>0</v>
      </c>
      <c r="T524" s="223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24" t="s">
        <v>141</v>
      </c>
      <c r="AT524" s="224" t="s">
        <v>137</v>
      </c>
      <c r="AU524" s="224" t="s">
        <v>142</v>
      </c>
      <c r="AY524" s="17" t="s">
        <v>135</v>
      </c>
      <c r="BE524" s="225">
        <f>IF(N524="základní",J524,0)</f>
        <v>0</v>
      </c>
      <c r="BF524" s="225">
        <f>IF(N524="snížená",J524,0)</f>
        <v>0</v>
      </c>
      <c r="BG524" s="225">
        <f>IF(N524="zákl. přenesená",J524,0)</f>
        <v>0</v>
      </c>
      <c r="BH524" s="225">
        <f>IF(N524="sníž. přenesená",J524,0)</f>
        <v>0</v>
      </c>
      <c r="BI524" s="225">
        <f>IF(N524="nulová",J524,0)</f>
        <v>0</v>
      </c>
      <c r="BJ524" s="17" t="s">
        <v>142</v>
      </c>
      <c r="BK524" s="225">
        <f>ROUND(I524*H524,2)</f>
        <v>0</v>
      </c>
      <c r="BL524" s="17" t="s">
        <v>141</v>
      </c>
      <c r="BM524" s="224" t="s">
        <v>736</v>
      </c>
    </row>
    <row r="525" s="2" customFormat="1" ht="24.15" customHeight="1">
      <c r="A525" s="38"/>
      <c r="B525" s="39"/>
      <c r="C525" s="212" t="s">
        <v>737</v>
      </c>
      <c r="D525" s="212" t="s">
        <v>137</v>
      </c>
      <c r="E525" s="213" t="s">
        <v>738</v>
      </c>
      <c r="F525" s="214" t="s">
        <v>739</v>
      </c>
      <c r="G525" s="215" t="s">
        <v>191</v>
      </c>
      <c r="H525" s="216">
        <v>8.0060000000000002</v>
      </c>
      <c r="I525" s="217"/>
      <c r="J525" s="218">
        <f>ROUND(I525*H525,2)</f>
        <v>0</v>
      </c>
      <c r="K525" s="219"/>
      <c r="L525" s="44"/>
      <c r="M525" s="220" t="s">
        <v>1</v>
      </c>
      <c r="N525" s="221" t="s">
        <v>44</v>
      </c>
      <c r="O525" s="91"/>
      <c r="P525" s="222">
        <f>O525*H525</f>
        <v>0</v>
      </c>
      <c r="Q525" s="222">
        <v>0</v>
      </c>
      <c r="R525" s="222">
        <f>Q525*H525</f>
        <v>0</v>
      </c>
      <c r="S525" s="222">
        <v>0</v>
      </c>
      <c r="T525" s="223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4" t="s">
        <v>141</v>
      </c>
      <c r="AT525" s="224" t="s">
        <v>137</v>
      </c>
      <c r="AU525" s="224" t="s">
        <v>142</v>
      </c>
      <c r="AY525" s="17" t="s">
        <v>135</v>
      </c>
      <c r="BE525" s="225">
        <f>IF(N525="základní",J525,0)</f>
        <v>0</v>
      </c>
      <c r="BF525" s="225">
        <f>IF(N525="snížená",J525,0)</f>
        <v>0</v>
      </c>
      <c r="BG525" s="225">
        <f>IF(N525="zákl. přenesená",J525,0)</f>
        <v>0</v>
      </c>
      <c r="BH525" s="225">
        <f>IF(N525="sníž. přenesená",J525,0)</f>
        <v>0</v>
      </c>
      <c r="BI525" s="225">
        <f>IF(N525="nulová",J525,0)</f>
        <v>0</v>
      </c>
      <c r="BJ525" s="17" t="s">
        <v>142</v>
      </c>
      <c r="BK525" s="225">
        <f>ROUND(I525*H525,2)</f>
        <v>0</v>
      </c>
      <c r="BL525" s="17" t="s">
        <v>141</v>
      </c>
      <c r="BM525" s="224" t="s">
        <v>740</v>
      </c>
    </row>
    <row r="526" s="2" customFormat="1" ht="24.15" customHeight="1">
      <c r="A526" s="38"/>
      <c r="B526" s="39"/>
      <c r="C526" s="212" t="s">
        <v>741</v>
      </c>
      <c r="D526" s="212" t="s">
        <v>137</v>
      </c>
      <c r="E526" s="213" t="s">
        <v>742</v>
      </c>
      <c r="F526" s="214" t="s">
        <v>743</v>
      </c>
      <c r="G526" s="215" t="s">
        <v>191</v>
      </c>
      <c r="H526" s="216">
        <v>120.09</v>
      </c>
      <c r="I526" s="217"/>
      <c r="J526" s="218">
        <f>ROUND(I526*H526,2)</f>
        <v>0</v>
      </c>
      <c r="K526" s="219"/>
      <c r="L526" s="44"/>
      <c r="M526" s="220" t="s">
        <v>1</v>
      </c>
      <c r="N526" s="221" t="s">
        <v>44</v>
      </c>
      <c r="O526" s="91"/>
      <c r="P526" s="222">
        <f>O526*H526</f>
        <v>0</v>
      </c>
      <c r="Q526" s="222">
        <v>0</v>
      </c>
      <c r="R526" s="222">
        <f>Q526*H526</f>
        <v>0</v>
      </c>
      <c r="S526" s="222">
        <v>0</v>
      </c>
      <c r="T526" s="223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4" t="s">
        <v>141</v>
      </c>
      <c r="AT526" s="224" t="s">
        <v>137</v>
      </c>
      <c r="AU526" s="224" t="s">
        <v>142</v>
      </c>
      <c r="AY526" s="17" t="s">
        <v>135</v>
      </c>
      <c r="BE526" s="225">
        <f>IF(N526="základní",J526,0)</f>
        <v>0</v>
      </c>
      <c r="BF526" s="225">
        <f>IF(N526="snížená",J526,0)</f>
        <v>0</v>
      </c>
      <c r="BG526" s="225">
        <f>IF(N526="zákl. přenesená",J526,0)</f>
        <v>0</v>
      </c>
      <c r="BH526" s="225">
        <f>IF(N526="sníž. přenesená",J526,0)</f>
        <v>0</v>
      </c>
      <c r="BI526" s="225">
        <f>IF(N526="nulová",J526,0)</f>
        <v>0</v>
      </c>
      <c r="BJ526" s="17" t="s">
        <v>142</v>
      </c>
      <c r="BK526" s="225">
        <f>ROUND(I526*H526,2)</f>
        <v>0</v>
      </c>
      <c r="BL526" s="17" t="s">
        <v>141</v>
      </c>
      <c r="BM526" s="224" t="s">
        <v>744</v>
      </c>
    </row>
    <row r="527" s="14" customFormat="1">
      <c r="A527" s="14"/>
      <c r="B527" s="237"/>
      <c r="C527" s="238"/>
      <c r="D527" s="228" t="s">
        <v>153</v>
      </c>
      <c r="E527" s="238"/>
      <c r="F527" s="240" t="s">
        <v>745</v>
      </c>
      <c r="G527" s="238"/>
      <c r="H527" s="241">
        <v>120.09</v>
      </c>
      <c r="I527" s="242"/>
      <c r="J527" s="238"/>
      <c r="K527" s="238"/>
      <c r="L527" s="243"/>
      <c r="M527" s="244"/>
      <c r="N527" s="245"/>
      <c r="O527" s="245"/>
      <c r="P527" s="245"/>
      <c r="Q527" s="245"/>
      <c r="R527" s="245"/>
      <c r="S527" s="245"/>
      <c r="T527" s="246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7" t="s">
        <v>153</v>
      </c>
      <c r="AU527" s="247" t="s">
        <v>142</v>
      </c>
      <c r="AV527" s="14" t="s">
        <v>142</v>
      </c>
      <c r="AW527" s="14" t="s">
        <v>4</v>
      </c>
      <c r="AX527" s="14" t="s">
        <v>83</v>
      </c>
      <c r="AY527" s="247" t="s">
        <v>135</v>
      </c>
    </row>
    <row r="528" s="2" customFormat="1" ht="33" customHeight="1">
      <c r="A528" s="38"/>
      <c r="B528" s="39"/>
      <c r="C528" s="212" t="s">
        <v>746</v>
      </c>
      <c r="D528" s="212" t="s">
        <v>137</v>
      </c>
      <c r="E528" s="213" t="s">
        <v>747</v>
      </c>
      <c r="F528" s="214" t="s">
        <v>748</v>
      </c>
      <c r="G528" s="215" t="s">
        <v>191</v>
      </c>
      <c r="H528" s="216">
        <v>8.0060000000000002</v>
      </c>
      <c r="I528" s="217"/>
      <c r="J528" s="218">
        <f>ROUND(I528*H528,2)</f>
        <v>0</v>
      </c>
      <c r="K528" s="219"/>
      <c r="L528" s="44"/>
      <c r="M528" s="220" t="s">
        <v>1</v>
      </c>
      <c r="N528" s="221" t="s">
        <v>44</v>
      </c>
      <c r="O528" s="91"/>
      <c r="P528" s="222">
        <f>O528*H528</f>
        <v>0</v>
      </c>
      <c r="Q528" s="222">
        <v>0</v>
      </c>
      <c r="R528" s="222">
        <f>Q528*H528</f>
        <v>0</v>
      </c>
      <c r="S528" s="222">
        <v>0</v>
      </c>
      <c r="T528" s="223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4" t="s">
        <v>141</v>
      </c>
      <c r="AT528" s="224" t="s">
        <v>137</v>
      </c>
      <c r="AU528" s="224" t="s">
        <v>142</v>
      </c>
      <c r="AY528" s="17" t="s">
        <v>135</v>
      </c>
      <c r="BE528" s="225">
        <f>IF(N528="základní",J528,0)</f>
        <v>0</v>
      </c>
      <c r="BF528" s="225">
        <f>IF(N528="snížená",J528,0)</f>
        <v>0</v>
      </c>
      <c r="BG528" s="225">
        <f>IF(N528="zákl. přenesená",J528,0)</f>
        <v>0</v>
      </c>
      <c r="BH528" s="225">
        <f>IF(N528="sníž. přenesená",J528,0)</f>
        <v>0</v>
      </c>
      <c r="BI528" s="225">
        <f>IF(N528="nulová",J528,0)</f>
        <v>0</v>
      </c>
      <c r="BJ528" s="17" t="s">
        <v>142</v>
      </c>
      <c r="BK528" s="225">
        <f>ROUND(I528*H528,2)</f>
        <v>0</v>
      </c>
      <c r="BL528" s="17" t="s">
        <v>141</v>
      </c>
      <c r="BM528" s="224" t="s">
        <v>749</v>
      </c>
    </row>
    <row r="529" s="12" customFormat="1" ht="22.8" customHeight="1">
      <c r="A529" s="12"/>
      <c r="B529" s="196"/>
      <c r="C529" s="197"/>
      <c r="D529" s="198" t="s">
        <v>77</v>
      </c>
      <c r="E529" s="210" t="s">
        <v>750</v>
      </c>
      <c r="F529" s="210" t="s">
        <v>751</v>
      </c>
      <c r="G529" s="197"/>
      <c r="H529" s="197"/>
      <c r="I529" s="200"/>
      <c r="J529" s="211">
        <f>BK529</f>
        <v>0</v>
      </c>
      <c r="K529" s="197"/>
      <c r="L529" s="202"/>
      <c r="M529" s="203"/>
      <c r="N529" s="204"/>
      <c r="O529" s="204"/>
      <c r="P529" s="205">
        <f>P530</f>
        <v>0</v>
      </c>
      <c r="Q529" s="204"/>
      <c r="R529" s="205">
        <f>R530</f>
        <v>0</v>
      </c>
      <c r="S529" s="204"/>
      <c r="T529" s="206">
        <f>T530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207" t="s">
        <v>83</v>
      </c>
      <c r="AT529" s="208" t="s">
        <v>77</v>
      </c>
      <c r="AU529" s="208" t="s">
        <v>83</v>
      </c>
      <c r="AY529" s="207" t="s">
        <v>135</v>
      </c>
      <c r="BK529" s="209">
        <f>BK530</f>
        <v>0</v>
      </c>
    </row>
    <row r="530" s="2" customFormat="1" ht="21.75" customHeight="1">
      <c r="A530" s="38"/>
      <c r="B530" s="39"/>
      <c r="C530" s="212" t="s">
        <v>752</v>
      </c>
      <c r="D530" s="212" t="s">
        <v>137</v>
      </c>
      <c r="E530" s="213" t="s">
        <v>753</v>
      </c>
      <c r="F530" s="214" t="s">
        <v>754</v>
      </c>
      <c r="G530" s="215" t="s">
        <v>191</v>
      </c>
      <c r="H530" s="216">
        <v>134.25800000000001</v>
      </c>
      <c r="I530" s="217"/>
      <c r="J530" s="218">
        <f>ROUND(I530*H530,2)</f>
        <v>0</v>
      </c>
      <c r="K530" s="219"/>
      <c r="L530" s="44"/>
      <c r="M530" s="220" t="s">
        <v>1</v>
      </c>
      <c r="N530" s="221" t="s">
        <v>44</v>
      </c>
      <c r="O530" s="91"/>
      <c r="P530" s="222">
        <f>O530*H530</f>
        <v>0</v>
      </c>
      <c r="Q530" s="222">
        <v>0</v>
      </c>
      <c r="R530" s="222">
        <f>Q530*H530</f>
        <v>0</v>
      </c>
      <c r="S530" s="222">
        <v>0</v>
      </c>
      <c r="T530" s="223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4" t="s">
        <v>141</v>
      </c>
      <c r="AT530" s="224" t="s">
        <v>137</v>
      </c>
      <c r="AU530" s="224" t="s">
        <v>142</v>
      </c>
      <c r="AY530" s="17" t="s">
        <v>135</v>
      </c>
      <c r="BE530" s="225">
        <f>IF(N530="základní",J530,0)</f>
        <v>0</v>
      </c>
      <c r="BF530" s="225">
        <f>IF(N530="snížená",J530,0)</f>
        <v>0</v>
      </c>
      <c r="BG530" s="225">
        <f>IF(N530="zákl. přenesená",J530,0)</f>
        <v>0</v>
      </c>
      <c r="BH530" s="225">
        <f>IF(N530="sníž. přenesená",J530,0)</f>
        <v>0</v>
      </c>
      <c r="BI530" s="225">
        <f>IF(N530="nulová",J530,0)</f>
        <v>0</v>
      </c>
      <c r="BJ530" s="17" t="s">
        <v>142</v>
      </c>
      <c r="BK530" s="225">
        <f>ROUND(I530*H530,2)</f>
        <v>0</v>
      </c>
      <c r="BL530" s="17" t="s">
        <v>141</v>
      </c>
      <c r="BM530" s="224" t="s">
        <v>755</v>
      </c>
    </row>
    <row r="531" s="12" customFormat="1" ht="25.92" customHeight="1">
      <c r="A531" s="12"/>
      <c r="B531" s="196"/>
      <c r="C531" s="197"/>
      <c r="D531" s="198" t="s">
        <v>77</v>
      </c>
      <c r="E531" s="199" t="s">
        <v>756</v>
      </c>
      <c r="F531" s="199" t="s">
        <v>757</v>
      </c>
      <c r="G531" s="197"/>
      <c r="H531" s="197"/>
      <c r="I531" s="200"/>
      <c r="J531" s="201">
        <f>BK531</f>
        <v>0</v>
      </c>
      <c r="K531" s="197"/>
      <c r="L531" s="202"/>
      <c r="M531" s="203"/>
      <c r="N531" s="204"/>
      <c r="O531" s="204"/>
      <c r="P531" s="205">
        <f>P532+P570+P627+P653+P715+P738+P773+P784+P810+P821+P837</f>
        <v>0</v>
      </c>
      <c r="Q531" s="204"/>
      <c r="R531" s="205">
        <f>R532+R570+R627+R653+R715+R738+R773+R784+R810+R821+R837</f>
        <v>3.7409900699999996</v>
      </c>
      <c r="S531" s="204"/>
      <c r="T531" s="206">
        <f>T532+T570+T627+T653+T715+T738+T773+T784+T810+T821+T837</f>
        <v>0.18401049999999999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07" t="s">
        <v>142</v>
      </c>
      <c r="AT531" s="208" t="s">
        <v>77</v>
      </c>
      <c r="AU531" s="208" t="s">
        <v>78</v>
      </c>
      <c r="AY531" s="207" t="s">
        <v>135</v>
      </c>
      <c r="BK531" s="209">
        <f>BK532+BK570+BK627+BK653+BK715+BK738+BK773+BK784+BK810+BK821+BK837</f>
        <v>0</v>
      </c>
    </row>
    <row r="532" s="12" customFormat="1" ht="22.8" customHeight="1">
      <c r="A532" s="12"/>
      <c r="B532" s="196"/>
      <c r="C532" s="197"/>
      <c r="D532" s="198" t="s">
        <v>77</v>
      </c>
      <c r="E532" s="210" t="s">
        <v>758</v>
      </c>
      <c r="F532" s="210" t="s">
        <v>759</v>
      </c>
      <c r="G532" s="197"/>
      <c r="H532" s="197"/>
      <c r="I532" s="200"/>
      <c r="J532" s="211">
        <f>BK532</f>
        <v>0</v>
      </c>
      <c r="K532" s="197"/>
      <c r="L532" s="202"/>
      <c r="M532" s="203"/>
      <c r="N532" s="204"/>
      <c r="O532" s="204"/>
      <c r="P532" s="205">
        <f>SUM(P533:P569)</f>
        <v>0</v>
      </c>
      <c r="Q532" s="204"/>
      <c r="R532" s="205">
        <f>SUM(R533:R569)</f>
        <v>0.52906127000000003</v>
      </c>
      <c r="S532" s="204"/>
      <c r="T532" s="206">
        <f>SUM(T533:T569)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07" t="s">
        <v>142</v>
      </c>
      <c r="AT532" s="208" t="s">
        <v>77</v>
      </c>
      <c r="AU532" s="208" t="s">
        <v>83</v>
      </c>
      <c r="AY532" s="207" t="s">
        <v>135</v>
      </c>
      <c r="BK532" s="209">
        <f>SUM(BK533:BK569)</f>
        <v>0</v>
      </c>
    </row>
    <row r="533" s="2" customFormat="1" ht="24.15" customHeight="1">
      <c r="A533" s="38"/>
      <c r="B533" s="39"/>
      <c r="C533" s="212" t="s">
        <v>760</v>
      </c>
      <c r="D533" s="212" t="s">
        <v>137</v>
      </c>
      <c r="E533" s="213" t="s">
        <v>761</v>
      </c>
      <c r="F533" s="214" t="s">
        <v>762</v>
      </c>
      <c r="G533" s="215" t="s">
        <v>140</v>
      </c>
      <c r="H533" s="216">
        <v>23.071000000000002</v>
      </c>
      <c r="I533" s="217"/>
      <c r="J533" s="218">
        <f>ROUND(I533*H533,2)</f>
        <v>0</v>
      </c>
      <c r="K533" s="219"/>
      <c r="L533" s="44"/>
      <c r="M533" s="220" t="s">
        <v>1</v>
      </c>
      <c r="N533" s="221" t="s">
        <v>44</v>
      </c>
      <c r="O533" s="91"/>
      <c r="P533" s="222">
        <f>O533*H533</f>
        <v>0</v>
      </c>
      <c r="Q533" s="222">
        <v>0</v>
      </c>
      <c r="R533" s="222">
        <f>Q533*H533</f>
        <v>0</v>
      </c>
      <c r="S533" s="222">
        <v>0</v>
      </c>
      <c r="T533" s="223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4" t="s">
        <v>224</v>
      </c>
      <c r="AT533" s="224" t="s">
        <v>137</v>
      </c>
      <c r="AU533" s="224" t="s">
        <v>142</v>
      </c>
      <c r="AY533" s="17" t="s">
        <v>135</v>
      </c>
      <c r="BE533" s="225">
        <f>IF(N533="základní",J533,0)</f>
        <v>0</v>
      </c>
      <c r="BF533" s="225">
        <f>IF(N533="snížená",J533,0)</f>
        <v>0</v>
      </c>
      <c r="BG533" s="225">
        <f>IF(N533="zákl. přenesená",J533,0)</f>
        <v>0</v>
      </c>
      <c r="BH533" s="225">
        <f>IF(N533="sníž. přenesená",J533,0)</f>
        <v>0</v>
      </c>
      <c r="BI533" s="225">
        <f>IF(N533="nulová",J533,0)</f>
        <v>0</v>
      </c>
      <c r="BJ533" s="17" t="s">
        <v>142</v>
      </c>
      <c r="BK533" s="225">
        <f>ROUND(I533*H533,2)</f>
        <v>0</v>
      </c>
      <c r="BL533" s="17" t="s">
        <v>224</v>
      </c>
      <c r="BM533" s="224" t="s">
        <v>763</v>
      </c>
    </row>
    <row r="534" s="13" customFormat="1">
      <c r="A534" s="13"/>
      <c r="B534" s="226"/>
      <c r="C534" s="227"/>
      <c r="D534" s="228" t="s">
        <v>153</v>
      </c>
      <c r="E534" s="229" t="s">
        <v>1</v>
      </c>
      <c r="F534" s="230" t="s">
        <v>245</v>
      </c>
      <c r="G534" s="227"/>
      <c r="H534" s="229" t="s">
        <v>1</v>
      </c>
      <c r="I534" s="231"/>
      <c r="J534" s="227"/>
      <c r="K534" s="227"/>
      <c r="L534" s="232"/>
      <c r="M534" s="233"/>
      <c r="N534" s="234"/>
      <c r="O534" s="234"/>
      <c r="P534" s="234"/>
      <c r="Q534" s="234"/>
      <c r="R534" s="234"/>
      <c r="S534" s="234"/>
      <c r="T534" s="235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6" t="s">
        <v>153</v>
      </c>
      <c r="AU534" s="236" t="s">
        <v>142</v>
      </c>
      <c r="AV534" s="13" t="s">
        <v>83</v>
      </c>
      <c r="AW534" s="13" t="s">
        <v>32</v>
      </c>
      <c r="AX534" s="13" t="s">
        <v>78</v>
      </c>
      <c r="AY534" s="236" t="s">
        <v>135</v>
      </c>
    </row>
    <row r="535" s="14" customFormat="1">
      <c r="A535" s="14"/>
      <c r="B535" s="237"/>
      <c r="C535" s="238"/>
      <c r="D535" s="228" t="s">
        <v>153</v>
      </c>
      <c r="E535" s="239" t="s">
        <v>1</v>
      </c>
      <c r="F535" s="240" t="s">
        <v>764</v>
      </c>
      <c r="G535" s="238"/>
      <c r="H535" s="241">
        <v>10.481</v>
      </c>
      <c r="I535" s="242"/>
      <c r="J535" s="238"/>
      <c r="K535" s="238"/>
      <c r="L535" s="243"/>
      <c r="M535" s="244"/>
      <c r="N535" s="245"/>
      <c r="O535" s="245"/>
      <c r="P535" s="245"/>
      <c r="Q535" s="245"/>
      <c r="R535" s="245"/>
      <c r="S535" s="245"/>
      <c r="T535" s="246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7" t="s">
        <v>153</v>
      </c>
      <c r="AU535" s="247" t="s">
        <v>142</v>
      </c>
      <c r="AV535" s="14" t="s">
        <v>142</v>
      </c>
      <c r="AW535" s="14" t="s">
        <v>32</v>
      </c>
      <c r="AX535" s="14" t="s">
        <v>78</v>
      </c>
      <c r="AY535" s="247" t="s">
        <v>135</v>
      </c>
    </row>
    <row r="536" s="13" customFormat="1">
      <c r="A536" s="13"/>
      <c r="B536" s="226"/>
      <c r="C536" s="227"/>
      <c r="D536" s="228" t="s">
        <v>153</v>
      </c>
      <c r="E536" s="229" t="s">
        <v>1</v>
      </c>
      <c r="F536" s="230" t="s">
        <v>243</v>
      </c>
      <c r="G536" s="227"/>
      <c r="H536" s="229" t="s">
        <v>1</v>
      </c>
      <c r="I536" s="231"/>
      <c r="J536" s="227"/>
      <c r="K536" s="227"/>
      <c r="L536" s="232"/>
      <c r="M536" s="233"/>
      <c r="N536" s="234"/>
      <c r="O536" s="234"/>
      <c r="P536" s="234"/>
      <c r="Q536" s="234"/>
      <c r="R536" s="234"/>
      <c r="S536" s="234"/>
      <c r="T536" s="235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6" t="s">
        <v>153</v>
      </c>
      <c r="AU536" s="236" t="s">
        <v>142</v>
      </c>
      <c r="AV536" s="13" t="s">
        <v>83</v>
      </c>
      <c r="AW536" s="13" t="s">
        <v>32</v>
      </c>
      <c r="AX536" s="13" t="s">
        <v>78</v>
      </c>
      <c r="AY536" s="236" t="s">
        <v>135</v>
      </c>
    </row>
    <row r="537" s="14" customFormat="1">
      <c r="A537" s="14"/>
      <c r="B537" s="237"/>
      <c r="C537" s="238"/>
      <c r="D537" s="228" t="s">
        <v>153</v>
      </c>
      <c r="E537" s="239" t="s">
        <v>1</v>
      </c>
      <c r="F537" s="240" t="s">
        <v>765</v>
      </c>
      <c r="G537" s="238"/>
      <c r="H537" s="241">
        <v>12.59</v>
      </c>
      <c r="I537" s="242"/>
      <c r="J537" s="238"/>
      <c r="K537" s="238"/>
      <c r="L537" s="243"/>
      <c r="M537" s="244"/>
      <c r="N537" s="245"/>
      <c r="O537" s="245"/>
      <c r="P537" s="245"/>
      <c r="Q537" s="245"/>
      <c r="R537" s="245"/>
      <c r="S537" s="245"/>
      <c r="T537" s="246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7" t="s">
        <v>153</v>
      </c>
      <c r="AU537" s="247" t="s">
        <v>142</v>
      </c>
      <c r="AV537" s="14" t="s">
        <v>142</v>
      </c>
      <c r="AW537" s="14" t="s">
        <v>32</v>
      </c>
      <c r="AX537" s="14" t="s">
        <v>78</v>
      </c>
      <c r="AY537" s="247" t="s">
        <v>135</v>
      </c>
    </row>
    <row r="538" s="15" customFormat="1">
      <c r="A538" s="15"/>
      <c r="B538" s="248"/>
      <c r="C538" s="249"/>
      <c r="D538" s="228" t="s">
        <v>153</v>
      </c>
      <c r="E538" s="250" t="s">
        <v>1</v>
      </c>
      <c r="F538" s="251" t="s">
        <v>158</v>
      </c>
      <c r="G538" s="249"/>
      <c r="H538" s="252">
        <v>23.070999999999998</v>
      </c>
      <c r="I538" s="253"/>
      <c r="J538" s="249"/>
      <c r="K538" s="249"/>
      <c r="L538" s="254"/>
      <c r="M538" s="255"/>
      <c r="N538" s="256"/>
      <c r="O538" s="256"/>
      <c r="P538" s="256"/>
      <c r="Q538" s="256"/>
      <c r="R538" s="256"/>
      <c r="S538" s="256"/>
      <c r="T538" s="257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58" t="s">
        <v>153</v>
      </c>
      <c r="AU538" s="258" t="s">
        <v>142</v>
      </c>
      <c r="AV538" s="15" t="s">
        <v>141</v>
      </c>
      <c r="AW538" s="15" t="s">
        <v>32</v>
      </c>
      <c r="AX538" s="15" t="s">
        <v>83</v>
      </c>
      <c r="AY538" s="258" t="s">
        <v>135</v>
      </c>
    </row>
    <row r="539" s="2" customFormat="1" ht="16.5" customHeight="1">
      <c r="A539" s="38"/>
      <c r="B539" s="39"/>
      <c r="C539" s="259" t="s">
        <v>766</v>
      </c>
      <c r="D539" s="259" t="s">
        <v>205</v>
      </c>
      <c r="E539" s="260" t="s">
        <v>767</v>
      </c>
      <c r="F539" s="261" t="s">
        <v>768</v>
      </c>
      <c r="G539" s="262" t="s">
        <v>191</v>
      </c>
      <c r="H539" s="263">
        <v>0.0070000000000000001</v>
      </c>
      <c r="I539" s="264"/>
      <c r="J539" s="265">
        <f>ROUND(I539*H539,2)</f>
        <v>0</v>
      </c>
      <c r="K539" s="266"/>
      <c r="L539" s="267"/>
      <c r="M539" s="268" t="s">
        <v>1</v>
      </c>
      <c r="N539" s="269" t="s">
        <v>44</v>
      </c>
      <c r="O539" s="91"/>
      <c r="P539" s="222">
        <f>O539*H539</f>
        <v>0</v>
      </c>
      <c r="Q539" s="222">
        <v>1</v>
      </c>
      <c r="R539" s="222">
        <f>Q539*H539</f>
        <v>0.0070000000000000001</v>
      </c>
      <c r="S539" s="222">
        <v>0</v>
      </c>
      <c r="T539" s="223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4" t="s">
        <v>321</v>
      </c>
      <c r="AT539" s="224" t="s">
        <v>205</v>
      </c>
      <c r="AU539" s="224" t="s">
        <v>142</v>
      </c>
      <c r="AY539" s="17" t="s">
        <v>135</v>
      </c>
      <c r="BE539" s="225">
        <f>IF(N539="základní",J539,0)</f>
        <v>0</v>
      </c>
      <c r="BF539" s="225">
        <f>IF(N539="snížená",J539,0)</f>
        <v>0</v>
      </c>
      <c r="BG539" s="225">
        <f>IF(N539="zákl. přenesená",J539,0)</f>
        <v>0</v>
      </c>
      <c r="BH539" s="225">
        <f>IF(N539="sníž. přenesená",J539,0)</f>
        <v>0</v>
      </c>
      <c r="BI539" s="225">
        <f>IF(N539="nulová",J539,0)</f>
        <v>0</v>
      </c>
      <c r="BJ539" s="17" t="s">
        <v>142</v>
      </c>
      <c r="BK539" s="225">
        <f>ROUND(I539*H539,2)</f>
        <v>0</v>
      </c>
      <c r="BL539" s="17" t="s">
        <v>224</v>
      </c>
      <c r="BM539" s="224" t="s">
        <v>769</v>
      </c>
    </row>
    <row r="540" s="14" customFormat="1">
      <c r="A540" s="14"/>
      <c r="B540" s="237"/>
      <c r="C540" s="238"/>
      <c r="D540" s="228" t="s">
        <v>153</v>
      </c>
      <c r="E540" s="238"/>
      <c r="F540" s="240" t="s">
        <v>770</v>
      </c>
      <c r="G540" s="238"/>
      <c r="H540" s="241">
        <v>0.0070000000000000001</v>
      </c>
      <c r="I540" s="242"/>
      <c r="J540" s="238"/>
      <c r="K540" s="238"/>
      <c r="L540" s="243"/>
      <c r="M540" s="244"/>
      <c r="N540" s="245"/>
      <c r="O540" s="245"/>
      <c r="P540" s="245"/>
      <c r="Q540" s="245"/>
      <c r="R540" s="245"/>
      <c r="S540" s="245"/>
      <c r="T540" s="246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7" t="s">
        <v>153</v>
      </c>
      <c r="AU540" s="247" t="s">
        <v>142</v>
      </c>
      <c r="AV540" s="14" t="s">
        <v>142</v>
      </c>
      <c r="AW540" s="14" t="s">
        <v>4</v>
      </c>
      <c r="AX540" s="14" t="s">
        <v>83</v>
      </c>
      <c r="AY540" s="247" t="s">
        <v>135</v>
      </c>
    </row>
    <row r="541" s="2" customFormat="1" ht="24.15" customHeight="1">
      <c r="A541" s="38"/>
      <c r="B541" s="39"/>
      <c r="C541" s="212" t="s">
        <v>771</v>
      </c>
      <c r="D541" s="212" t="s">
        <v>137</v>
      </c>
      <c r="E541" s="213" t="s">
        <v>772</v>
      </c>
      <c r="F541" s="214" t="s">
        <v>773</v>
      </c>
      <c r="G541" s="215" t="s">
        <v>140</v>
      </c>
      <c r="H541" s="216">
        <v>13.638</v>
      </c>
      <c r="I541" s="217"/>
      <c r="J541" s="218">
        <f>ROUND(I541*H541,2)</f>
        <v>0</v>
      </c>
      <c r="K541" s="219"/>
      <c r="L541" s="44"/>
      <c r="M541" s="220" t="s">
        <v>1</v>
      </c>
      <c r="N541" s="221" t="s">
        <v>44</v>
      </c>
      <c r="O541" s="91"/>
      <c r="P541" s="222">
        <f>O541*H541</f>
        <v>0</v>
      </c>
      <c r="Q541" s="222">
        <v>0</v>
      </c>
      <c r="R541" s="222">
        <f>Q541*H541</f>
        <v>0</v>
      </c>
      <c r="S541" s="222">
        <v>0</v>
      </c>
      <c r="T541" s="223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24" t="s">
        <v>224</v>
      </c>
      <c r="AT541" s="224" t="s">
        <v>137</v>
      </c>
      <c r="AU541" s="224" t="s">
        <v>142</v>
      </c>
      <c r="AY541" s="17" t="s">
        <v>135</v>
      </c>
      <c r="BE541" s="225">
        <f>IF(N541="základní",J541,0)</f>
        <v>0</v>
      </c>
      <c r="BF541" s="225">
        <f>IF(N541="snížená",J541,0)</f>
        <v>0</v>
      </c>
      <c r="BG541" s="225">
        <f>IF(N541="zákl. přenesená",J541,0)</f>
        <v>0</v>
      </c>
      <c r="BH541" s="225">
        <f>IF(N541="sníž. přenesená",J541,0)</f>
        <v>0</v>
      </c>
      <c r="BI541" s="225">
        <f>IF(N541="nulová",J541,0)</f>
        <v>0</v>
      </c>
      <c r="BJ541" s="17" t="s">
        <v>142</v>
      </c>
      <c r="BK541" s="225">
        <f>ROUND(I541*H541,2)</f>
        <v>0</v>
      </c>
      <c r="BL541" s="17" t="s">
        <v>224</v>
      </c>
      <c r="BM541" s="224" t="s">
        <v>774</v>
      </c>
    </row>
    <row r="542" s="14" customFormat="1">
      <c r="A542" s="14"/>
      <c r="B542" s="237"/>
      <c r="C542" s="238"/>
      <c r="D542" s="228" t="s">
        <v>153</v>
      </c>
      <c r="E542" s="239" t="s">
        <v>1</v>
      </c>
      <c r="F542" s="240" t="s">
        <v>775</v>
      </c>
      <c r="G542" s="238"/>
      <c r="H542" s="241">
        <v>13.638</v>
      </c>
      <c r="I542" s="242"/>
      <c r="J542" s="238"/>
      <c r="K542" s="238"/>
      <c r="L542" s="243"/>
      <c r="M542" s="244"/>
      <c r="N542" s="245"/>
      <c r="O542" s="245"/>
      <c r="P542" s="245"/>
      <c r="Q542" s="245"/>
      <c r="R542" s="245"/>
      <c r="S542" s="245"/>
      <c r="T542" s="246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7" t="s">
        <v>153</v>
      </c>
      <c r="AU542" s="247" t="s">
        <v>142</v>
      </c>
      <c r="AV542" s="14" t="s">
        <v>142</v>
      </c>
      <c r="AW542" s="14" t="s">
        <v>32</v>
      </c>
      <c r="AX542" s="14" t="s">
        <v>83</v>
      </c>
      <c r="AY542" s="247" t="s">
        <v>135</v>
      </c>
    </row>
    <row r="543" s="2" customFormat="1" ht="16.5" customHeight="1">
      <c r="A543" s="38"/>
      <c r="B543" s="39"/>
      <c r="C543" s="259" t="s">
        <v>776</v>
      </c>
      <c r="D543" s="259" t="s">
        <v>205</v>
      </c>
      <c r="E543" s="260" t="s">
        <v>767</v>
      </c>
      <c r="F543" s="261" t="s">
        <v>768</v>
      </c>
      <c r="G543" s="262" t="s">
        <v>191</v>
      </c>
      <c r="H543" s="263">
        <v>0.0050000000000000001</v>
      </c>
      <c r="I543" s="264"/>
      <c r="J543" s="265">
        <f>ROUND(I543*H543,2)</f>
        <v>0</v>
      </c>
      <c r="K543" s="266"/>
      <c r="L543" s="267"/>
      <c r="M543" s="268" t="s">
        <v>1</v>
      </c>
      <c r="N543" s="269" t="s">
        <v>44</v>
      </c>
      <c r="O543" s="91"/>
      <c r="P543" s="222">
        <f>O543*H543</f>
        <v>0</v>
      </c>
      <c r="Q543" s="222">
        <v>1</v>
      </c>
      <c r="R543" s="222">
        <f>Q543*H543</f>
        <v>0.0050000000000000001</v>
      </c>
      <c r="S543" s="222">
        <v>0</v>
      </c>
      <c r="T543" s="223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24" t="s">
        <v>321</v>
      </c>
      <c r="AT543" s="224" t="s">
        <v>205</v>
      </c>
      <c r="AU543" s="224" t="s">
        <v>142</v>
      </c>
      <c r="AY543" s="17" t="s">
        <v>135</v>
      </c>
      <c r="BE543" s="225">
        <f>IF(N543="základní",J543,0)</f>
        <v>0</v>
      </c>
      <c r="BF543" s="225">
        <f>IF(N543="snížená",J543,0)</f>
        <v>0</v>
      </c>
      <c r="BG543" s="225">
        <f>IF(N543="zákl. přenesená",J543,0)</f>
        <v>0</v>
      </c>
      <c r="BH543" s="225">
        <f>IF(N543="sníž. přenesená",J543,0)</f>
        <v>0</v>
      </c>
      <c r="BI543" s="225">
        <f>IF(N543="nulová",J543,0)</f>
        <v>0</v>
      </c>
      <c r="BJ543" s="17" t="s">
        <v>142</v>
      </c>
      <c r="BK543" s="225">
        <f>ROUND(I543*H543,2)</f>
        <v>0</v>
      </c>
      <c r="BL543" s="17" t="s">
        <v>224</v>
      </c>
      <c r="BM543" s="224" t="s">
        <v>777</v>
      </c>
    </row>
    <row r="544" s="14" customFormat="1">
      <c r="A544" s="14"/>
      <c r="B544" s="237"/>
      <c r="C544" s="238"/>
      <c r="D544" s="228" t="s">
        <v>153</v>
      </c>
      <c r="E544" s="238"/>
      <c r="F544" s="240" t="s">
        <v>778</v>
      </c>
      <c r="G544" s="238"/>
      <c r="H544" s="241">
        <v>0.0050000000000000001</v>
      </c>
      <c r="I544" s="242"/>
      <c r="J544" s="238"/>
      <c r="K544" s="238"/>
      <c r="L544" s="243"/>
      <c r="M544" s="244"/>
      <c r="N544" s="245"/>
      <c r="O544" s="245"/>
      <c r="P544" s="245"/>
      <c r="Q544" s="245"/>
      <c r="R544" s="245"/>
      <c r="S544" s="245"/>
      <c r="T544" s="246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7" t="s">
        <v>153</v>
      </c>
      <c r="AU544" s="247" t="s">
        <v>142</v>
      </c>
      <c r="AV544" s="14" t="s">
        <v>142</v>
      </c>
      <c r="AW544" s="14" t="s">
        <v>4</v>
      </c>
      <c r="AX544" s="14" t="s">
        <v>83</v>
      </c>
      <c r="AY544" s="247" t="s">
        <v>135</v>
      </c>
    </row>
    <row r="545" s="2" customFormat="1" ht="24.15" customHeight="1">
      <c r="A545" s="38"/>
      <c r="B545" s="39"/>
      <c r="C545" s="212" t="s">
        <v>779</v>
      </c>
      <c r="D545" s="212" t="s">
        <v>137</v>
      </c>
      <c r="E545" s="213" t="s">
        <v>780</v>
      </c>
      <c r="F545" s="214" t="s">
        <v>781</v>
      </c>
      <c r="G545" s="215" t="s">
        <v>140</v>
      </c>
      <c r="H545" s="216">
        <v>20.614999999999998</v>
      </c>
      <c r="I545" s="217"/>
      <c r="J545" s="218">
        <f>ROUND(I545*H545,2)</f>
        <v>0</v>
      </c>
      <c r="K545" s="219"/>
      <c r="L545" s="44"/>
      <c r="M545" s="220" t="s">
        <v>1</v>
      </c>
      <c r="N545" s="221" t="s">
        <v>44</v>
      </c>
      <c r="O545" s="91"/>
      <c r="P545" s="222">
        <f>O545*H545</f>
        <v>0</v>
      </c>
      <c r="Q545" s="222">
        <v>0</v>
      </c>
      <c r="R545" s="222">
        <f>Q545*H545</f>
        <v>0</v>
      </c>
      <c r="S545" s="222">
        <v>0</v>
      </c>
      <c r="T545" s="223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4" t="s">
        <v>224</v>
      </c>
      <c r="AT545" s="224" t="s">
        <v>137</v>
      </c>
      <c r="AU545" s="224" t="s">
        <v>142</v>
      </c>
      <c r="AY545" s="17" t="s">
        <v>135</v>
      </c>
      <c r="BE545" s="225">
        <f>IF(N545="základní",J545,0)</f>
        <v>0</v>
      </c>
      <c r="BF545" s="225">
        <f>IF(N545="snížená",J545,0)</f>
        <v>0</v>
      </c>
      <c r="BG545" s="225">
        <f>IF(N545="zákl. přenesená",J545,0)</f>
        <v>0</v>
      </c>
      <c r="BH545" s="225">
        <f>IF(N545="sníž. přenesená",J545,0)</f>
        <v>0</v>
      </c>
      <c r="BI545" s="225">
        <f>IF(N545="nulová",J545,0)</f>
        <v>0</v>
      </c>
      <c r="BJ545" s="17" t="s">
        <v>142</v>
      </c>
      <c r="BK545" s="225">
        <f>ROUND(I545*H545,2)</f>
        <v>0</v>
      </c>
      <c r="BL545" s="17" t="s">
        <v>224</v>
      </c>
      <c r="BM545" s="224" t="s">
        <v>782</v>
      </c>
    </row>
    <row r="546" s="13" customFormat="1">
      <c r="A546" s="13"/>
      <c r="B546" s="226"/>
      <c r="C546" s="227"/>
      <c r="D546" s="228" t="s">
        <v>153</v>
      </c>
      <c r="E546" s="229" t="s">
        <v>1</v>
      </c>
      <c r="F546" s="230" t="s">
        <v>783</v>
      </c>
      <c r="G546" s="227"/>
      <c r="H546" s="229" t="s">
        <v>1</v>
      </c>
      <c r="I546" s="231"/>
      <c r="J546" s="227"/>
      <c r="K546" s="227"/>
      <c r="L546" s="232"/>
      <c r="M546" s="233"/>
      <c r="N546" s="234"/>
      <c r="O546" s="234"/>
      <c r="P546" s="234"/>
      <c r="Q546" s="234"/>
      <c r="R546" s="234"/>
      <c r="S546" s="234"/>
      <c r="T546" s="235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6" t="s">
        <v>153</v>
      </c>
      <c r="AU546" s="236" t="s">
        <v>142</v>
      </c>
      <c r="AV546" s="13" t="s">
        <v>83</v>
      </c>
      <c r="AW546" s="13" t="s">
        <v>32</v>
      </c>
      <c r="AX546" s="13" t="s">
        <v>78</v>
      </c>
      <c r="AY546" s="236" t="s">
        <v>135</v>
      </c>
    </row>
    <row r="547" s="14" customFormat="1">
      <c r="A547" s="14"/>
      <c r="B547" s="237"/>
      <c r="C547" s="238"/>
      <c r="D547" s="228" t="s">
        <v>153</v>
      </c>
      <c r="E547" s="239" t="s">
        <v>1</v>
      </c>
      <c r="F547" s="240" t="s">
        <v>784</v>
      </c>
      <c r="G547" s="238"/>
      <c r="H547" s="241">
        <v>9.9199999999999999</v>
      </c>
      <c r="I547" s="242"/>
      <c r="J547" s="238"/>
      <c r="K547" s="238"/>
      <c r="L547" s="243"/>
      <c r="M547" s="244"/>
      <c r="N547" s="245"/>
      <c r="O547" s="245"/>
      <c r="P547" s="245"/>
      <c r="Q547" s="245"/>
      <c r="R547" s="245"/>
      <c r="S547" s="245"/>
      <c r="T547" s="246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7" t="s">
        <v>153</v>
      </c>
      <c r="AU547" s="247" t="s">
        <v>142</v>
      </c>
      <c r="AV547" s="14" t="s">
        <v>142</v>
      </c>
      <c r="AW547" s="14" t="s">
        <v>32</v>
      </c>
      <c r="AX547" s="14" t="s">
        <v>78</v>
      </c>
      <c r="AY547" s="247" t="s">
        <v>135</v>
      </c>
    </row>
    <row r="548" s="13" customFormat="1">
      <c r="A548" s="13"/>
      <c r="B548" s="226"/>
      <c r="C548" s="227"/>
      <c r="D548" s="228" t="s">
        <v>153</v>
      </c>
      <c r="E548" s="229" t="s">
        <v>1</v>
      </c>
      <c r="F548" s="230" t="s">
        <v>435</v>
      </c>
      <c r="G548" s="227"/>
      <c r="H548" s="229" t="s">
        <v>1</v>
      </c>
      <c r="I548" s="231"/>
      <c r="J548" s="227"/>
      <c r="K548" s="227"/>
      <c r="L548" s="232"/>
      <c r="M548" s="233"/>
      <c r="N548" s="234"/>
      <c r="O548" s="234"/>
      <c r="P548" s="234"/>
      <c r="Q548" s="234"/>
      <c r="R548" s="234"/>
      <c r="S548" s="234"/>
      <c r="T548" s="235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6" t="s">
        <v>153</v>
      </c>
      <c r="AU548" s="236" t="s">
        <v>142</v>
      </c>
      <c r="AV548" s="13" t="s">
        <v>83</v>
      </c>
      <c r="AW548" s="13" t="s">
        <v>32</v>
      </c>
      <c r="AX548" s="13" t="s">
        <v>78</v>
      </c>
      <c r="AY548" s="236" t="s">
        <v>135</v>
      </c>
    </row>
    <row r="549" s="14" customFormat="1">
      <c r="A549" s="14"/>
      <c r="B549" s="237"/>
      <c r="C549" s="238"/>
      <c r="D549" s="228" t="s">
        <v>153</v>
      </c>
      <c r="E549" s="239" t="s">
        <v>1</v>
      </c>
      <c r="F549" s="240" t="s">
        <v>785</v>
      </c>
      <c r="G549" s="238"/>
      <c r="H549" s="241">
        <v>10.695</v>
      </c>
      <c r="I549" s="242"/>
      <c r="J549" s="238"/>
      <c r="K549" s="238"/>
      <c r="L549" s="243"/>
      <c r="M549" s="244"/>
      <c r="N549" s="245"/>
      <c r="O549" s="245"/>
      <c r="P549" s="245"/>
      <c r="Q549" s="245"/>
      <c r="R549" s="245"/>
      <c r="S549" s="245"/>
      <c r="T549" s="246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7" t="s">
        <v>153</v>
      </c>
      <c r="AU549" s="247" t="s">
        <v>142</v>
      </c>
      <c r="AV549" s="14" t="s">
        <v>142</v>
      </c>
      <c r="AW549" s="14" t="s">
        <v>32</v>
      </c>
      <c r="AX549" s="14" t="s">
        <v>78</v>
      </c>
      <c r="AY549" s="247" t="s">
        <v>135</v>
      </c>
    </row>
    <row r="550" s="15" customFormat="1">
      <c r="A550" s="15"/>
      <c r="B550" s="248"/>
      <c r="C550" s="249"/>
      <c r="D550" s="228" t="s">
        <v>153</v>
      </c>
      <c r="E550" s="250" t="s">
        <v>1</v>
      </c>
      <c r="F550" s="251" t="s">
        <v>158</v>
      </c>
      <c r="G550" s="249"/>
      <c r="H550" s="252">
        <v>20.615000000000002</v>
      </c>
      <c r="I550" s="253"/>
      <c r="J550" s="249"/>
      <c r="K550" s="249"/>
      <c r="L550" s="254"/>
      <c r="M550" s="255"/>
      <c r="N550" s="256"/>
      <c r="O550" s="256"/>
      <c r="P550" s="256"/>
      <c r="Q550" s="256"/>
      <c r="R550" s="256"/>
      <c r="S550" s="256"/>
      <c r="T550" s="257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58" t="s">
        <v>153</v>
      </c>
      <c r="AU550" s="258" t="s">
        <v>142</v>
      </c>
      <c r="AV550" s="15" t="s">
        <v>141</v>
      </c>
      <c r="AW550" s="15" t="s">
        <v>32</v>
      </c>
      <c r="AX550" s="15" t="s">
        <v>83</v>
      </c>
      <c r="AY550" s="258" t="s">
        <v>135</v>
      </c>
    </row>
    <row r="551" s="2" customFormat="1" ht="49.05" customHeight="1">
      <c r="A551" s="38"/>
      <c r="B551" s="39"/>
      <c r="C551" s="259" t="s">
        <v>786</v>
      </c>
      <c r="D551" s="259" t="s">
        <v>205</v>
      </c>
      <c r="E551" s="260" t="s">
        <v>787</v>
      </c>
      <c r="F551" s="261" t="s">
        <v>788</v>
      </c>
      <c r="G551" s="262" t="s">
        <v>140</v>
      </c>
      <c r="H551" s="263">
        <v>24.027000000000001</v>
      </c>
      <c r="I551" s="264"/>
      <c r="J551" s="265">
        <f>ROUND(I551*H551,2)</f>
        <v>0</v>
      </c>
      <c r="K551" s="266"/>
      <c r="L551" s="267"/>
      <c r="M551" s="268" t="s">
        <v>1</v>
      </c>
      <c r="N551" s="269" t="s">
        <v>44</v>
      </c>
      <c r="O551" s="91"/>
      <c r="P551" s="222">
        <f>O551*H551</f>
        <v>0</v>
      </c>
      <c r="Q551" s="222">
        <v>0.0040000000000000001</v>
      </c>
      <c r="R551" s="222">
        <f>Q551*H551</f>
        <v>0.096108000000000013</v>
      </c>
      <c r="S551" s="222">
        <v>0</v>
      </c>
      <c r="T551" s="223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4" t="s">
        <v>321</v>
      </c>
      <c r="AT551" s="224" t="s">
        <v>205</v>
      </c>
      <c r="AU551" s="224" t="s">
        <v>142</v>
      </c>
      <c r="AY551" s="17" t="s">
        <v>135</v>
      </c>
      <c r="BE551" s="225">
        <f>IF(N551="základní",J551,0)</f>
        <v>0</v>
      </c>
      <c r="BF551" s="225">
        <f>IF(N551="snížená",J551,0)</f>
        <v>0</v>
      </c>
      <c r="BG551" s="225">
        <f>IF(N551="zákl. přenesená",J551,0)</f>
        <v>0</v>
      </c>
      <c r="BH551" s="225">
        <f>IF(N551="sníž. přenesená",J551,0)</f>
        <v>0</v>
      </c>
      <c r="BI551" s="225">
        <f>IF(N551="nulová",J551,0)</f>
        <v>0</v>
      </c>
      <c r="BJ551" s="17" t="s">
        <v>142</v>
      </c>
      <c r="BK551" s="225">
        <f>ROUND(I551*H551,2)</f>
        <v>0</v>
      </c>
      <c r="BL551" s="17" t="s">
        <v>224</v>
      </c>
      <c r="BM551" s="224" t="s">
        <v>789</v>
      </c>
    </row>
    <row r="552" s="14" customFormat="1">
      <c r="A552" s="14"/>
      <c r="B552" s="237"/>
      <c r="C552" s="238"/>
      <c r="D552" s="228" t="s">
        <v>153</v>
      </c>
      <c r="E552" s="238"/>
      <c r="F552" s="240" t="s">
        <v>790</v>
      </c>
      <c r="G552" s="238"/>
      <c r="H552" s="241">
        <v>24.027000000000001</v>
      </c>
      <c r="I552" s="242"/>
      <c r="J552" s="238"/>
      <c r="K552" s="238"/>
      <c r="L552" s="243"/>
      <c r="M552" s="244"/>
      <c r="N552" s="245"/>
      <c r="O552" s="245"/>
      <c r="P552" s="245"/>
      <c r="Q552" s="245"/>
      <c r="R552" s="245"/>
      <c r="S552" s="245"/>
      <c r="T552" s="246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7" t="s">
        <v>153</v>
      </c>
      <c r="AU552" s="247" t="s">
        <v>142</v>
      </c>
      <c r="AV552" s="14" t="s">
        <v>142</v>
      </c>
      <c r="AW552" s="14" t="s">
        <v>4</v>
      </c>
      <c r="AX552" s="14" t="s">
        <v>83</v>
      </c>
      <c r="AY552" s="247" t="s">
        <v>135</v>
      </c>
    </row>
    <row r="553" s="2" customFormat="1" ht="24.15" customHeight="1">
      <c r="A553" s="38"/>
      <c r="B553" s="39"/>
      <c r="C553" s="212" t="s">
        <v>791</v>
      </c>
      <c r="D553" s="212" t="s">
        <v>137</v>
      </c>
      <c r="E553" s="213" t="s">
        <v>792</v>
      </c>
      <c r="F553" s="214" t="s">
        <v>793</v>
      </c>
      <c r="G553" s="215" t="s">
        <v>140</v>
      </c>
      <c r="H553" s="216">
        <v>46.142000000000003</v>
      </c>
      <c r="I553" s="217"/>
      <c r="J553" s="218">
        <f>ROUND(I553*H553,2)</f>
        <v>0</v>
      </c>
      <c r="K553" s="219"/>
      <c r="L553" s="44"/>
      <c r="M553" s="220" t="s">
        <v>1</v>
      </c>
      <c r="N553" s="221" t="s">
        <v>44</v>
      </c>
      <c r="O553" s="91"/>
      <c r="P553" s="222">
        <f>O553*H553</f>
        <v>0</v>
      </c>
      <c r="Q553" s="222">
        <v>0.00040000000000000002</v>
      </c>
      <c r="R553" s="222">
        <f>Q553*H553</f>
        <v>0.018456800000000002</v>
      </c>
      <c r="S553" s="222">
        <v>0</v>
      </c>
      <c r="T553" s="223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24" t="s">
        <v>224</v>
      </c>
      <c r="AT553" s="224" t="s">
        <v>137</v>
      </c>
      <c r="AU553" s="224" t="s">
        <v>142</v>
      </c>
      <c r="AY553" s="17" t="s">
        <v>135</v>
      </c>
      <c r="BE553" s="225">
        <f>IF(N553="základní",J553,0)</f>
        <v>0</v>
      </c>
      <c r="BF553" s="225">
        <f>IF(N553="snížená",J553,0)</f>
        <v>0</v>
      </c>
      <c r="BG553" s="225">
        <f>IF(N553="zákl. přenesená",J553,0)</f>
        <v>0</v>
      </c>
      <c r="BH553" s="225">
        <f>IF(N553="sníž. přenesená",J553,0)</f>
        <v>0</v>
      </c>
      <c r="BI553" s="225">
        <f>IF(N553="nulová",J553,0)</f>
        <v>0</v>
      </c>
      <c r="BJ553" s="17" t="s">
        <v>142</v>
      </c>
      <c r="BK553" s="225">
        <f>ROUND(I553*H553,2)</f>
        <v>0</v>
      </c>
      <c r="BL553" s="17" t="s">
        <v>224</v>
      </c>
      <c r="BM553" s="224" t="s">
        <v>794</v>
      </c>
    </row>
    <row r="554" s="13" customFormat="1">
      <c r="A554" s="13"/>
      <c r="B554" s="226"/>
      <c r="C554" s="227"/>
      <c r="D554" s="228" t="s">
        <v>153</v>
      </c>
      <c r="E554" s="229" t="s">
        <v>1</v>
      </c>
      <c r="F554" s="230" t="s">
        <v>245</v>
      </c>
      <c r="G554" s="227"/>
      <c r="H554" s="229" t="s">
        <v>1</v>
      </c>
      <c r="I554" s="231"/>
      <c r="J554" s="227"/>
      <c r="K554" s="227"/>
      <c r="L554" s="232"/>
      <c r="M554" s="233"/>
      <c r="N554" s="234"/>
      <c r="O554" s="234"/>
      <c r="P554" s="234"/>
      <c r="Q554" s="234"/>
      <c r="R554" s="234"/>
      <c r="S554" s="234"/>
      <c r="T554" s="235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6" t="s">
        <v>153</v>
      </c>
      <c r="AU554" s="236" t="s">
        <v>142</v>
      </c>
      <c r="AV554" s="13" t="s">
        <v>83</v>
      </c>
      <c r="AW554" s="13" t="s">
        <v>32</v>
      </c>
      <c r="AX554" s="13" t="s">
        <v>78</v>
      </c>
      <c r="AY554" s="236" t="s">
        <v>135</v>
      </c>
    </row>
    <row r="555" s="14" customFormat="1">
      <c r="A555" s="14"/>
      <c r="B555" s="237"/>
      <c r="C555" s="238"/>
      <c r="D555" s="228" t="s">
        <v>153</v>
      </c>
      <c r="E555" s="239" t="s">
        <v>1</v>
      </c>
      <c r="F555" s="240" t="s">
        <v>795</v>
      </c>
      <c r="G555" s="238"/>
      <c r="H555" s="241">
        <v>20.963000000000001</v>
      </c>
      <c r="I555" s="242"/>
      <c r="J555" s="238"/>
      <c r="K555" s="238"/>
      <c r="L555" s="243"/>
      <c r="M555" s="244"/>
      <c r="N555" s="245"/>
      <c r="O555" s="245"/>
      <c r="P555" s="245"/>
      <c r="Q555" s="245"/>
      <c r="R555" s="245"/>
      <c r="S555" s="245"/>
      <c r="T555" s="246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7" t="s">
        <v>153</v>
      </c>
      <c r="AU555" s="247" t="s">
        <v>142</v>
      </c>
      <c r="AV555" s="14" t="s">
        <v>142</v>
      </c>
      <c r="AW555" s="14" t="s">
        <v>32</v>
      </c>
      <c r="AX555" s="14" t="s">
        <v>78</v>
      </c>
      <c r="AY555" s="247" t="s">
        <v>135</v>
      </c>
    </row>
    <row r="556" s="13" customFormat="1">
      <c r="A556" s="13"/>
      <c r="B556" s="226"/>
      <c r="C556" s="227"/>
      <c r="D556" s="228" t="s">
        <v>153</v>
      </c>
      <c r="E556" s="229" t="s">
        <v>1</v>
      </c>
      <c r="F556" s="230" t="s">
        <v>243</v>
      </c>
      <c r="G556" s="227"/>
      <c r="H556" s="229" t="s">
        <v>1</v>
      </c>
      <c r="I556" s="231"/>
      <c r="J556" s="227"/>
      <c r="K556" s="227"/>
      <c r="L556" s="232"/>
      <c r="M556" s="233"/>
      <c r="N556" s="234"/>
      <c r="O556" s="234"/>
      <c r="P556" s="234"/>
      <c r="Q556" s="234"/>
      <c r="R556" s="234"/>
      <c r="S556" s="234"/>
      <c r="T556" s="235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6" t="s">
        <v>153</v>
      </c>
      <c r="AU556" s="236" t="s">
        <v>142</v>
      </c>
      <c r="AV556" s="13" t="s">
        <v>83</v>
      </c>
      <c r="AW556" s="13" t="s">
        <v>32</v>
      </c>
      <c r="AX556" s="13" t="s">
        <v>78</v>
      </c>
      <c r="AY556" s="236" t="s">
        <v>135</v>
      </c>
    </row>
    <row r="557" s="14" customFormat="1">
      <c r="A557" s="14"/>
      <c r="B557" s="237"/>
      <c r="C557" s="238"/>
      <c r="D557" s="228" t="s">
        <v>153</v>
      </c>
      <c r="E557" s="239" t="s">
        <v>1</v>
      </c>
      <c r="F557" s="240" t="s">
        <v>796</v>
      </c>
      <c r="G557" s="238"/>
      <c r="H557" s="241">
        <v>25.178999999999998</v>
      </c>
      <c r="I557" s="242"/>
      <c r="J557" s="238"/>
      <c r="K557" s="238"/>
      <c r="L557" s="243"/>
      <c r="M557" s="244"/>
      <c r="N557" s="245"/>
      <c r="O557" s="245"/>
      <c r="P557" s="245"/>
      <c r="Q557" s="245"/>
      <c r="R557" s="245"/>
      <c r="S557" s="245"/>
      <c r="T557" s="246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7" t="s">
        <v>153</v>
      </c>
      <c r="AU557" s="247" t="s">
        <v>142</v>
      </c>
      <c r="AV557" s="14" t="s">
        <v>142</v>
      </c>
      <c r="AW557" s="14" t="s">
        <v>32</v>
      </c>
      <c r="AX557" s="14" t="s">
        <v>78</v>
      </c>
      <c r="AY557" s="247" t="s">
        <v>135</v>
      </c>
    </row>
    <row r="558" s="15" customFormat="1">
      <c r="A558" s="15"/>
      <c r="B558" s="248"/>
      <c r="C558" s="249"/>
      <c r="D558" s="228" t="s">
        <v>153</v>
      </c>
      <c r="E558" s="250" t="s">
        <v>1</v>
      </c>
      <c r="F558" s="251" t="s">
        <v>158</v>
      </c>
      <c r="G558" s="249"/>
      <c r="H558" s="252">
        <v>46.141999999999996</v>
      </c>
      <c r="I558" s="253"/>
      <c r="J558" s="249"/>
      <c r="K558" s="249"/>
      <c r="L558" s="254"/>
      <c r="M558" s="255"/>
      <c r="N558" s="256"/>
      <c r="O558" s="256"/>
      <c r="P558" s="256"/>
      <c r="Q558" s="256"/>
      <c r="R558" s="256"/>
      <c r="S558" s="256"/>
      <c r="T558" s="257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58" t="s">
        <v>153</v>
      </c>
      <c r="AU558" s="258" t="s">
        <v>142</v>
      </c>
      <c r="AV558" s="15" t="s">
        <v>141</v>
      </c>
      <c r="AW558" s="15" t="s">
        <v>32</v>
      </c>
      <c r="AX558" s="15" t="s">
        <v>83</v>
      </c>
      <c r="AY558" s="258" t="s">
        <v>135</v>
      </c>
    </row>
    <row r="559" s="2" customFormat="1" ht="24.15" customHeight="1">
      <c r="A559" s="38"/>
      <c r="B559" s="39"/>
      <c r="C559" s="259" t="s">
        <v>797</v>
      </c>
      <c r="D559" s="259" t="s">
        <v>205</v>
      </c>
      <c r="E559" s="260" t="s">
        <v>798</v>
      </c>
      <c r="F559" s="261" t="s">
        <v>799</v>
      </c>
      <c r="G559" s="262" t="s">
        <v>140</v>
      </c>
      <c r="H559" s="263">
        <v>26.888999999999999</v>
      </c>
      <c r="I559" s="264"/>
      <c r="J559" s="265">
        <f>ROUND(I559*H559,2)</f>
        <v>0</v>
      </c>
      <c r="K559" s="266"/>
      <c r="L559" s="267"/>
      <c r="M559" s="268" t="s">
        <v>1</v>
      </c>
      <c r="N559" s="269" t="s">
        <v>44</v>
      </c>
      <c r="O559" s="91"/>
      <c r="P559" s="222">
        <f>O559*H559</f>
        <v>0</v>
      </c>
      <c r="Q559" s="222">
        <v>0.0044999999999999997</v>
      </c>
      <c r="R559" s="222">
        <f>Q559*H559</f>
        <v>0.12100049999999998</v>
      </c>
      <c r="S559" s="222">
        <v>0</v>
      </c>
      <c r="T559" s="223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24" t="s">
        <v>321</v>
      </c>
      <c r="AT559" s="224" t="s">
        <v>205</v>
      </c>
      <c r="AU559" s="224" t="s">
        <v>142</v>
      </c>
      <c r="AY559" s="17" t="s">
        <v>135</v>
      </c>
      <c r="BE559" s="225">
        <f>IF(N559="základní",J559,0)</f>
        <v>0</v>
      </c>
      <c r="BF559" s="225">
        <f>IF(N559="snížená",J559,0)</f>
        <v>0</v>
      </c>
      <c r="BG559" s="225">
        <f>IF(N559="zákl. přenesená",J559,0)</f>
        <v>0</v>
      </c>
      <c r="BH559" s="225">
        <f>IF(N559="sníž. přenesená",J559,0)</f>
        <v>0</v>
      </c>
      <c r="BI559" s="225">
        <f>IF(N559="nulová",J559,0)</f>
        <v>0</v>
      </c>
      <c r="BJ559" s="17" t="s">
        <v>142</v>
      </c>
      <c r="BK559" s="225">
        <f>ROUND(I559*H559,2)</f>
        <v>0</v>
      </c>
      <c r="BL559" s="17" t="s">
        <v>224</v>
      </c>
      <c r="BM559" s="224" t="s">
        <v>800</v>
      </c>
    </row>
    <row r="560" s="14" customFormat="1">
      <c r="A560" s="14"/>
      <c r="B560" s="237"/>
      <c r="C560" s="238"/>
      <c r="D560" s="228" t="s">
        <v>153</v>
      </c>
      <c r="E560" s="238"/>
      <c r="F560" s="240" t="s">
        <v>801</v>
      </c>
      <c r="G560" s="238"/>
      <c r="H560" s="241">
        <v>26.888999999999999</v>
      </c>
      <c r="I560" s="242"/>
      <c r="J560" s="238"/>
      <c r="K560" s="238"/>
      <c r="L560" s="243"/>
      <c r="M560" s="244"/>
      <c r="N560" s="245"/>
      <c r="O560" s="245"/>
      <c r="P560" s="245"/>
      <c r="Q560" s="245"/>
      <c r="R560" s="245"/>
      <c r="S560" s="245"/>
      <c r="T560" s="246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7" t="s">
        <v>153</v>
      </c>
      <c r="AU560" s="247" t="s">
        <v>142</v>
      </c>
      <c r="AV560" s="14" t="s">
        <v>142</v>
      </c>
      <c r="AW560" s="14" t="s">
        <v>4</v>
      </c>
      <c r="AX560" s="14" t="s">
        <v>83</v>
      </c>
      <c r="AY560" s="247" t="s">
        <v>135</v>
      </c>
    </row>
    <row r="561" s="2" customFormat="1" ht="24.15" customHeight="1">
      <c r="A561" s="38"/>
      <c r="B561" s="39"/>
      <c r="C561" s="259" t="s">
        <v>802</v>
      </c>
      <c r="D561" s="259" t="s">
        <v>205</v>
      </c>
      <c r="E561" s="260" t="s">
        <v>803</v>
      </c>
      <c r="F561" s="261" t="s">
        <v>804</v>
      </c>
      <c r="G561" s="262" t="s">
        <v>140</v>
      </c>
      <c r="H561" s="263">
        <v>26.888999999999999</v>
      </c>
      <c r="I561" s="264"/>
      <c r="J561" s="265">
        <f>ROUND(I561*H561,2)</f>
        <v>0</v>
      </c>
      <c r="K561" s="266"/>
      <c r="L561" s="267"/>
      <c r="M561" s="268" t="s">
        <v>1</v>
      </c>
      <c r="N561" s="269" t="s">
        <v>44</v>
      </c>
      <c r="O561" s="91"/>
      <c r="P561" s="222">
        <f>O561*H561</f>
        <v>0</v>
      </c>
      <c r="Q561" s="222">
        <v>0.0045700000000000003</v>
      </c>
      <c r="R561" s="222">
        <f>Q561*H561</f>
        <v>0.12288273000000001</v>
      </c>
      <c r="S561" s="222">
        <v>0</v>
      </c>
      <c r="T561" s="223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24" t="s">
        <v>321</v>
      </c>
      <c r="AT561" s="224" t="s">
        <v>205</v>
      </c>
      <c r="AU561" s="224" t="s">
        <v>142</v>
      </c>
      <c r="AY561" s="17" t="s">
        <v>135</v>
      </c>
      <c r="BE561" s="225">
        <f>IF(N561="základní",J561,0)</f>
        <v>0</v>
      </c>
      <c r="BF561" s="225">
        <f>IF(N561="snížená",J561,0)</f>
        <v>0</v>
      </c>
      <c r="BG561" s="225">
        <f>IF(N561="zákl. přenesená",J561,0)</f>
        <v>0</v>
      </c>
      <c r="BH561" s="225">
        <f>IF(N561="sníž. přenesená",J561,0)</f>
        <v>0</v>
      </c>
      <c r="BI561" s="225">
        <f>IF(N561="nulová",J561,0)</f>
        <v>0</v>
      </c>
      <c r="BJ561" s="17" t="s">
        <v>142</v>
      </c>
      <c r="BK561" s="225">
        <f>ROUND(I561*H561,2)</f>
        <v>0</v>
      </c>
      <c r="BL561" s="17" t="s">
        <v>224</v>
      </c>
      <c r="BM561" s="224" t="s">
        <v>805</v>
      </c>
    </row>
    <row r="562" s="14" customFormat="1">
      <c r="A562" s="14"/>
      <c r="B562" s="237"/>
      <c r="C562" s="238"/>
      <c r="D562" s="228" t="s">
        <v>153</v>
      </c>
      <c r="E562" s="238"/>
      <c r="F562" s="240" t="s">
        <v>801</v>
      </c>
      <c r="G562" s="238"/>
      <c r="H562" s="241">
        <v>26.888999999999999</v>
      </c>
      <c r="I562" s="242"/>
      <c r="J562" s="238"/>
      <c r="K562" s="238"/>
      <c r="L562" s="243"/>
      <c r="M562" s="244"/>
      <c r="N562" s="245"/>
      <c r="O562" s="245"/>
      <c r="P562" s="245"/>
      <c r="Q562" s="245"/>
      <c r="R562" s="245"/>
      <c r="S562" s="245"/>
      <c r="T562" s="246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7" t="s">
        <v>153</v>
      </c>
      <c r="AU562" s="247" t="s">
        <v>142</v>
      </c>
      <c r="AV562" s="14" t="s">
        <v>142</v>
      </c>
      <c r="AW562" s="14" t="s">
        <v>4</v>
      </c>
      <c r="AX562" s="14" t="s">
        <v>83</v>
      </c>
      <c r="AY562" s="247" t="s">
        <v>135</v>
      </c>
    </row>
    <row r="563" s="2" customFormat="1" ht="24.15" customHeight="1">
      <c r="A563" s="38"/>
      <c r="B563" s="39"/>
      <c r="C563" s="212" t="s">
        <v>806</v>
      </c>
      <c r="D563" s="212" t="s">
        <v>137</v>
      </c>
      <c r="E563" s="213" t="s">
        <v>807</v>
      </c>
      <c r="F563" s="214" t="s">
        <v>808</v>
      </c>
      <c r="G563" s="215" t="s">
        <v>140</v>
      </c>
      <c r="H563" s="216">
        <v>27.274999999999999</v>
      </c>
      <c r="I563" s="217"/>
      <c r="J563" s="218">
        <f>ROUND(I563*H563,2)</f>
        <v>0</v>
      </c>
      <c r="K563" s="219"/>
      <c r="L563" s="44"/>
      <c r="M563" s="220" t="s">
        <v>1</v>
      </c>
      <c r="N563" s="221" t="s">
        <v>44</v>
      </c>
      <c r="O563" s="91"/>
      <c r="P563" s="222">
        <f>O563*H563</f>
        <v>0</v>
      </c>
      <c r="Q563" s="222">
        <v>0.00040000000000000002</v>
      </c>
      <c r="R563" s="222">
        <f>Q563*H563</f>
        <v>0.01091</v>
      </c>
      <c r="S563" s="222">
        <v>0</v>
      </c>
      <c r="T563" s="223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24" t="s">
        <v>224</v>
      </c>
      <c r="AT563" s="224" t="s">
        <v>137</v>
      </c>
      <c r="AU563" s="224" t="s">
        <v>142</v>
      </c>
      <c r="AY563" s="17" t="s">
        <v>135</v>
      </c>
      <c r="BE563" s="225">
        <f>IF(N563="základní",J563,0)</f>
        <v>0</v>
      </c>
      <c r="BF563" s="225">
        <f>IF(N563="snížená",J563,0)</f>
        <v>0</v>
      </c>
      <c r="BG563" s="225">
        <f>IF(N563="zákl. přenesená",J563,0)</f>
        <v>0</v>
      </c>
      <c r="BH563" s="225">
        <f>IF(N563="sníž. přenesená",J563,0)</f>
        <v>0</v>
      </c>
      <c r="BI563" s="225">
        <f>IF(N563="nulová",J563,0)</f>
        <v>0</v>
      </c>
      <c r="BJ563" s="17" t="s">
        <v>142</v>
      </c>
      <c r="BK563" s="225">
        <f>ROUND(I563*H563,2)</f>
        <v>0</v>
      </c>
      <c r="BL563" s="17" t="s">
        <v>224</v>
      </c>
      <c r="BM563" s="224" t="s">
        <v>809</v>
      </c>
    </row>
    <row r="564" s="14" customFormat="1">
      <c r="A564" s="14"/>
      <c r="B564" s="237"/>
      <c r="C564" s="238"/>
      <c r="D564" s="228" t="s">
        <v>153</v>
      </c>
      <c r="E564" s="239" t="s">
        <v>1</v>
      </c>
      <c r="F564" s="240" t="s">
        <v>810</v>
      </c>
      <c r="G564" s="238"/>
      <c r="H564" s="241">
        <v>27.274999999999999</v>
      </c>
      <c r="I564" s="242"/>
      <c r="J564" s="238"/>
      <c r="K564" s="238"/>
      <c r="L564" s="243"/>
      <c r="M564" s="244"/>
      <c r="N564" s="245"/>
      <c r="O564" s="245"/>
      <c r="P564" s="245"/>
      <c r="Q564" s="245"/>
      <c r="R564" s="245"/>
      <c r="S564" s="245"/>
      <c r="T564" s="246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7" t="s">
        <v>153</v>
      </c>
      <c r="AU564" s="247" t="s">
        <v>142</v>
      </c>
      <c r="AV564" s="14" t="s">
        <v>142</v>
      </c>
      <c r="AW564" s="14" t="s">
        <v>32</v>
      </c>
      <c r="AX564" s="14" t="s">
        <v>83</v>
      </c>
      <c r="AY564" s="247" t="s">
        <v>135</v>
      </c>
    </row>
    <row r="565" s="2" customFormat="1" ht="24.15" customHeight="1">
      <c r="A565" s="38"/>
      <c r="B565" s="39"/>
      <c r="C565" s="259" t="s">
        <v>811</v>
      </c>
      <c r="D565" s="259" t="s">
        <v>205</v>
      </c>
      <c r="E565" s="260" t="s">
        <v>812</v>
      </c>
      <c r="F565" s="261" t="s">
        <v>813</v>
      </c>
      <c r="G565" s="262" t="s">
        <v>140</v>
      </c>
      <c r="H565" s="263">
        <v>16.652000000000001</v>
      </c>
      <c r="I565" s="264"/>
      <c r="J565" s="265">
        <f>ROUND(I565*H565,2)</f>
        <v>0</v>
      </c>
      <c r="K565" s="266"/>
      <c r="L565" s="267"/>
      <c r="M565" s="268" t="s">
        <v>1</v>
      </c>
      <c r="N565" s="269" t="s">
        <v>44</v>
      </c>
      <c r="O565" s="91"/>
      <c r="P565" s="222">
        <f>O565*H565</f>
        <v>0</v>
      </c>
      <c r="Q565" s="222">
        <v>0.0043</v>
      </c>
      <c r="R565" s="222">
        <f>Q565*H565</f>
        <v>0.071603600000000003</v>
      </c>
      <c r="S565" s="222">
        <v>0</v>
      </c>
      <c r="T565" s="223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4" t="s">
        <v>321</v>
      </c>
      <c r="AT565" s="224" t="s">
        <v>205</v>
      </c>
      <c r="AU565" s="224" t="s">
        <v>142</v>
      </c>
      <c r="AY565" s="17" t="s">
        <v>135</v>
      </c>
      <c r="BE565" s="225">
        <f>IF(N565="základní",J565,0)</f>
        <v>0</v>
      </c>
      <c r="BF565" s="225">
        <f>IF(N565="snížená",J565,0)</f>
        <v>0</v>
      </c>
      <c r="BG565" s="225">
        <f>IF(N565="zákl. přenesená",J565,0)</f>
        <v>0</v>
      </c>
      <c r="BH565" s="225">
        <f>IF(N565="sníž. přenesená",J565,0)</f>
        <v>0</v>
      </c>
      <c r="BI565" s="225">
        <f>IF(N565="nulová",J565,0)</f>
        <v>0</v>
      </c>
      <c r="BJ565" s="17" t="s">
        <v>142</v>
      </c>
      <c r="BK565" s="225">
        <f>ROUND(I565*H565,2)</f>
        <v>0</v>
      </c>
      <c r="BL565" s="17" t="s">
        <v>224</v>
      </c>
      <c r="BM565" s="224" t="s">
        <v>814</v>
      </c>
    </row>
    <row r="566" s="14" customFormat="1">
      <c r="A566" s="14"/>
      <c r="B566" s="237"/>
      <c r="C566" s="238"/>
      <c r="D566" s="228" t="s">
        <v>153</v>
      </c>
      <c r="E566" s="238"/>
      <c r="F566" s="240" t="s">
        <v>815</v>
      </c>
      <c r="G566" s="238"/>
      <c r="H566" s="241">
        <v>16.652000000000001</v>
      </c>
      <c r="I566" s="242"/>
      <c r="J566" s="238"/>
      <c r="K566" s="238"/>
      <c r="L566" s="243"/>
      <c r="M566" s="244"/>
      <c r="N566" s="245"/>
      <c r="O566" s="245"/>
      <c r="P566" s="245"/>
      <c r="Q566" s="245"/>
      <c r="R566" s="245"/>
      <c r="S566" s="245"/>
      <c r="T566" s="246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7" t="s">
        <v>153</v>
      </c>
      <c r="AU566" s="247" t="s">
        <v>142</v>
      </c>
      <c r="AV566" s="14" t="s">
        <v>142</v>
      </c>
      <c r="AW566" s="14" t="s">
        <v>4</v>
      </c>
      <c r="AX566" s="14" t="s">
        <v>83</v>
      </c>
      <c r="AY566" s="247" t="s">
        <v>135</v>
      </c>
    </row>
    <row r="567" s="2" customFormat="1" ht="24.15" customHeight="1">
      <c r="A567" s="38"/>
      <c r="B567" s="39"/>
      <c r="C567" s="259" t="s">
        <v>816</v>
      </c>
      <c r="D567" s="259" t="s">
        <v>205</v>
      </c>
      <c r="E567" s="260" t="s">
        <v>803</v>
      </c>
      <c r="F567" s="261" t="s">
        <v>804</v>
      </c>
      <c r="G567" s="262" t="s">
        <v>140</v>
      </c>
      <c r="H567" s="263">
        <v>16.652000000000001</v>
      </c>
      <c r="I567" s="264"/>
      <c r="J567" s="265">
        <f>ROUND(I567*H567,2)</f>
        <v>0</v>
      </c>
      <c r="K567" s="266"/>
      <c r="L567" s="267"/>
      <c r="M567" s="268" t="s">
        <v>1</v>
      </c>
      <c r="N567" s="269" t="s">
        <v>44</v>
      </c>
      <c r="O567" s="91"/>
      <c r="P567" s="222">
        <f>O567*H567</f>
        <v>0</v>
      </c>
      <c r="Q567" s="222">
        <v>0.0045700000000000003</v>
      </c>
      <c r="R567" s="222">
        <f>Q567*H567</f>
        <v>0.07609964000000001</v>
      </c>
      <c r="S567" s="222">
        <v>0</v>
      </c>
      <c r="T567" s="223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4" t="s">
        <v>321</v>
      </c>
      <c r="AT567" s="224" t="s">
        <v>205</v>
      </c>
      <c r="AU567" s="224" t="s">
        <v>142</v>
      </c>
      <c r="AY567" s="17" t="s">
        <v>135</v>
      </c>
      <c r="BE567" s="225">
        <f>IF(N567="základní",J567,0)</f>
        <v>0</v>
      </c>
      <c r="BF567" s="225">
        <f>IF(N567="snížená",J567,0)</f>
        <v>0</v>
      </c>
      <c r="BG567" s="225">
        <f>IF(N567="zákl. přenesená",J567,0)</f>
        <v>0</v>
      </c>
      <c r="BH567" s="225">
        <f>IF(N567="sníž. přenesená",J567,0)</f>
        <v>0</v>
      </c>
      <c r="BI567" s="225">
        <f>IF(N567="nulová",J567,0)</f>
        <v>0</v>
      </c>
      <c r="BJ567" s="17" t="s">
        <v>142</v>
      </c>
      <c r="BK567" s="225">
        <f>ROUND(I567*H567,2)</f>
        <v>0</v>
      </c>
      <c r="BL567" s="17" t="s">
        <v>224</v>
      </c>
      <c r="BM567" s="224" t="s">
        <v>817</v>
      </c>
    </row>
    <row r="568" s="14" customFormat="1">
      <c r="A568" s="14"/>
      <c r="B568" s="237"/>
      <c r="C568" s="238"/>
      <c r="D568" s="228" t="s">
        <v>153</v>
      </c>
      <c r="E568" s="238"/>
      <c r="F568" s="240" t="s">
        <v>815</v>
      </c>
      <c r="G568" s="238"/>
      <c r="H568" s="241">
        <v>16.652000000000001</v>
      </c>
      <c r="I568" s="242"/>
      <c r="J568" s="238"/>
      <c r="K568" s="238"/>
      <c r="L568" s="243"/>
      <c r="M568" s="244"/>
      <c r="N568" s="245"/>
      <c r="O568" s="245"/>
      <c r="P568" s="245"/>
      <c r="Q568" s="245"/>
      <c r="R568" s="245"/>
      <c r="S568" s="245"/>
      <c r="T568" s="246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7" t="s">
        <v>153</v>
      </c>
      <c r="AU568" s="247" t="s">
        <v>142</v>
      </c>
      <c r="AV568" s="14" t="s">
        <v>142</v>
      </c>
      <c r="AW568" s="14" t="s">
        <v>4</v>
      </c>
      <c r="AX568" s="14" t="s">
        <v>83</v>
      </c>
      <c r="AY568" s="247" t="s">
        <v>135</v>
      </c>
    </row>
    <row r="569" s="2" customFormat="1" ht="33" customHeight="1">
      <c r="A569" s="38"/>
      <c r="B569" s="39"/>
      <c r="C569" s="212" t="s">
        <v>818</v>
      </c>
      <c r="D569" s="212" t="s">
        <v>137</v>
      </c>
      <c r="E569" s="213" t="s">
        <v>819</v>
      </c>
      <c r="F569" s="214" t="s">
        <v>820</v>
      </c>
      <c r="G569" s="215" t="s">
        <v>191</v>
      </c>
      <c r="H569" s="216">
        <v>0.52900000000000003</v>
      </c>
      <c r="I569" s="217"/>
      <c r="J569" s="218">
        <f>ROUND(I569*H569,2)</f>
        <v>0</v>
      </c>
      <c r="K569" s="219"/>
      <c r="L569" s="44"/>
      <c r="M569" s="220" t="s">
        <v>1</v>
      </c>
      <c r="N569" s="221" t="s">
        <v>44</v>
      </c>
      <c r="O569" s="91"/>
      <c r="P569" s="222">
        <f>O569*H569</f>
        <v>0</v>
      </c>
      <c r="Q569" s="222">
        <v>0</v>
      </c>
      <c r="R569" s="222">
        <f>Q569*H569</f>
        <v>0</v>
      </c>
      <c r="S569" s="222">
        <v>0</v>
      </c>
      <c r="T569" s="223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24" t="s">
        <v>224</v>
      </c>
      <c r="AT569" s="224" t="s">
        <v>137</v>
      </c>
      <c r="AU569" s="224" t="s">
        <v>142</v>
      </c>
      <c r="AY569" s="17" t="s">
        <v>135</v>
      </c>
      <c r="BE569" s="225">
        <f>IF(N569="základní",J569,0)</f>
        <v>0</v>
      </c>
      <c r="BF569" s="225">
        <f>IF(N569="snížená",J569,0)</f>
        <v>0</v>
      </c>
      <c r="BG569" s="225">
        <f>IF(N569="zákl. přenesená",J569,0)</f>
        <v>0</v>
      </c>
      <c r="BH569" s="225">
        <f>IF(N569="sníž. přenesená",J569,0)</f>
        <v>0</v>
      </c>
      <c r="BI569" s="225">
        <f>IF(N569="nulová",J569,0)</f>
        <v>0</v>
      </c>
      <c r="BJ569" s="17" t="s">
        <v>142</v>
      </c>
      <c r="BK569" s="225">
        <f>ROUND(I569*H569,2)</f>
        <v>0</v>
      </c>
      <c r="BL569" s="17" t="s">
        <v>224</v>
      </c>
      <c r="BM569" s="224" t="s">
        <v>821</v>
      </c>
    </row>
    <row r="570" s="12" customFormat="1" ht="22.8" customHeight="1">
      <c r="A570" s="12"/>
      <c r="B570" s="196"/>
      <c r="C570" s="197"/>
      <c r="D570" s="198" t="s">
        <v>77</v>
      </c>
      <c r="E570" s="210" t="s">
        <v>822</v>
      </c>
      <c r="F570" s="210" t="s">
        <v>823</v>
      </c>
      <c r="G570" s="197"/>
      <c r="H570" s="197"/>
      <c r="I570" s="200"/>
      <c r="J570" s="211">
        <f>BK570</f>
        <v>0</v>
      </c>
      <c r="K570" s="197"/>
      <c r="L570" s="202"/>
      <c r="M570" s="203"/>
      <c r="N570" s="204"/>
      <c r="O570" s="204"/>
      <c r="P570" s="205">
        <f>SUM(P571:P626)</f>
        <v>0</v>
      </c>
      <c r="Q570" s="204"/>
      <c r="R570" s="205">
        <f>SUM(R571:R626)</f>
        <v>0.44717120000000005</v>
      </c>
      <c r="S570" s="204"/>
      <c r="T570" s="206">
        <f>SUM(T571:T626)</f>
        <v>0</v>
      </c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R570" s="207" t="s">
        <v>142</v>
      </c>
      <c r="AT570" s="208" t="s">
        <v>77</v>
      </c>
      <c r="AU570" s="208" t="s">
        <v>83</v>
      </c>
      <c r="AY570" s="207" t="s">
        <v>135</v>
      </c>
      <c r="BK570" s="209">
        <f>SUM(BK571:BK626)</f>
        <v>0</v>
      </c>
    </row>
    <row r="571" s="2" customFormat="1" ht="24.15" customHeight="1">
      <c r="A571" s="38"/>
      <c r="B571" s="39"/>
      <c r="C571" s="212" t="s">
        <v>824</v>
      </c>
      <c r="D571" s="212" t="s">
        <v>137</v>
      </c>
      <c r="E571" s="213" t="s">
        <v>825</v>
      </c>
      <c r="F571" s="214" t="s">
        <v>826</v>
      </c>
      <c r="G571" s="215" t="s">
        <v>140</v>
      </c>
      <c r="H571" s="216">
        <v>41.229999999999997</v>
      </c>
      <c r="I571" s="217"/>
      <c r="J571" s="218">
        <f>ROUND(I571*H571,2)</f>
        <v>0</v>
      </c>
      <c r="K571" s="219"/>
      <c r="L571" s="44"/>
      <c r="M571" s="220" t="s">
        <v>1</v>
      </c>
      <c r="N571" s="221" t="s">
        <v>44</v>
      </c>
      <c r="O571" s="91"/>
      <c r="P571" s="222">
        <f>O571*H571</f>
        <v>0</v>
      </c>
      <c r="Q571" s="222">
        <v>0</v>
      </c>
      <c r="R571" s="222">
        <f>Q571*H571</f>
        <v>0</v>
      </c>
      <c r="S571" s="222">
        <v>0</v>
      </c>
      <c r="T571" s="223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24" t="s">
        <v>224</v>
      </c>
      <c r="AT571" s="224" t="s">
        <v>137</v>
      </c>
      <c r="AU571" s="224" t="s">
        <v>142</v>
      </c>
      <c r="AY571" s="17" t="s">
        <v>135</v>
      </c>
      <c r="BE571" s="225">
        <f>IF(N571="základní",J571,0)</f>
        <v>0</v>
      </c>
      <c r="BF571" s="225">
        <f>IF(N571="snížená",J571,0)</f>
        <v>0</v>
      </c>
      <c r="BG571" s="225">
        <f>IF(N571="zákl. přenesená",J571,0)</f>
        <v>0</v>
      </c>
      <c r="BH571" s="225">
        <f>IF(N571="sníž. přenesená",J571,0)</f>
        <v>0</v>
      </c>
      <c r="BI571" s="225">
        <f>IF(N571="nulová",J571,0)</f>
        <v>0</v>
      </c>
      <c r="BJ571" s="17" t="s">
        <v>142</v>
      </c>
      <c r="BK571" s="225">
        <f>ROUND(I571*H571,2)</f>
        <v>0</v>
      </c>
      <c r="BL571" s="17" t="s">
        <v>224</v>
      </c>
      <c r="BM571" s="224" t="s">
        <v>827</v>
      </c>
    </row>
    <row r="572" s="13" customFormat="1">
      <c r="A572" s="13"/>
      <c r="B572" s="226"/>
      <c r="C572" s="227"/>
      <c r="D572" s="228" t="s">
        <v>153</v>
      </c>
      <c r="E572" s="229" t="s">
        <v>1</v>
      </c>
      <c r="F572" s="230" t="s">
        <v>783</v>
      </c>
      <c r="G572" s="227"/>
      <c r="H572" s="229" t="s">
        <v>1</v>
      </c>
      <c r="I572" s="231"/>
      <c r="J572" s="227"/>
      <c r="K572" s="227"/>
      <c r="L572" s="232"/>
      <c r="M572" s="233"/>
      <c r="N572" s="234"/>
      <c r="O572" s="234"/>
      <c r="P572" s="234"/>
      <c r="Q572" s="234"/>
      <c r="R572" s="234"/>
      <c r="S572" s="234"/>
      <c r="T572" s="235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6" t="s">
        <v>153</v>
      </c>
      <c r="AU572" s="236" t="s">
        <v>142</v>
      </c>
      <c r="AV572" s="13" t="s">
        <v>83</v>
      </c>
      <c r="AW572" s="13" t="s">
        <v>32</v>
      </c>
      <c r="AX572" s="13" t="s">
        <v>78</v>
      </c>
      <c r="AY572" s="236" t="s">
        <v>135</v>
      </c>
    </row>
    <row r="573" s="14" customFormat="1">
      <c r="A573" s="14"/>
      <c r="B573" s="237"/>
      <c r="C573" s="238"/>
      <c r="D573" s="228" t="s">
        <v>153</v>
      </c>
      <c r="E573" s="239" t="s">
        <v>1</v>
      </c>
      <c r="F573" s="240" t="s">
        <v>828</v>
      </c>
      <c r="G573" s="238"/>
      <c r="H573" s="241">
        <v>19.84</v>
      </c>
      <c r="I573" s="242"/>
      <c r="J573" s="238"/>
      <c r="K573" s="238"/>
      <c r="L573" s="243"/>
      <c r="M573" s="244"/>
      <c r="N573" s="245"/>
      <c r="O573" s="245"/>
      <c r="P573" s="245"/>
      <c r="Q573" s="245"/>
      <c r="R573" s="245"/>
      <c r="S573" s="245"/>
      <c r="T573" s="246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7" t="s">
        <v>153</v>
      </c>
      <c r="AU573" s="247" t="s">
        <v>142</v>
      </c>
      <c r="AV573" s="14" t="s">
        <v>142</v>
      </c>
      <c r="AW573" s="14" t="s">
        <v>32</v>
      </c>
      <c r="AX573" s="14" t="s">
        <v>78</v>
      </c>
      <c r="AY573" s="247" t="s">
        <v>135</v>
      </c>
    </row>
    <row r="574" s="13" customFormat="1">
      <c r="A574" s="13"/>
      <c r="B574" s="226"/>
      <c r="C574" s="227"/>
      <c r="D574" s="228" t="s">
        <v>153</v>
      </c>
      <c r="E574" s="229" t="s">
        <v>1</v>
      </c>
      <c r="F574" s="230" t="s">
        <v>435</v>
      </c>
      <c r="G574" s="227"/>
      <c r="H574" s="229" t="s">
        <v>1</v>
      </c>
      <c r="I574" s="231"/>
      <c r="J574" s="227"/>
      <c r="K574" s="227"/>
      <c r="L574" s="232"/>
      <c r="M574" s="233"/>
      <c r="N574" s="234"/>
      <c r="O574" s="234"/>
      <c r="P574" s="234"/>
      <c r="Q574" s="234"/>
      <c r="R574" s="234"/>
      <c r="S574" s="234"/>
      <c r="T574" s="235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6" t="s">
        <v>153</v>
      </c>
      <c r="AU574" s="236" t="s">
        <v>142</v>
      </c>
      <c r="AV574" s="13" t="s">
        <v>83</v>
      </c>
      <c r="AW574" s="13" t="s">
        <v>32</v>
      </c>
      <c r="AX574" s="13" t="s">
        <v>78</v>
      </c>
      <c r="AY574" s="236" t="s">
        <v>135</v>
      </c>
    </row>
    <row r="575" s="14" customFormat="1">
      <c r="A575" s="14"/>
      <c r="B575" s="237"/>
      <c r="C575" s="238"/>
      <c r="D575" s="228" t="s">
        <v>153</v>
      </c>
      <c r="E575" s="239" t="s">
        <v>1</v>
      </c>
      <c r="F575" s="240" t="s">
        <v>829</v>
      </c>
      <c r="G575" s="238"/>
      <c r="H575" s="241">
        <v>21.390000000000001</v>
      </c>
      <c r="I575" s="242"/>
      <c r="J575" s="238"/>
      <c r="K575" s="238"/>
      <c r="L575" s="243"/>
      <c r="M575" s="244"/>
      <c r="N575" s="245"/>
      <c r="O575" s="245"/>
      <c r="P575" s="245"/>
      <c r="Q575" s="245"/>
      <c r="R575" s="245"/>
      <c r="S575" s="245"/>
      <c r="T575" s="246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7" t="s">
        <v>153</v>
      </c>
      <c r="AU575" s="247" t="s">
        <v>142</v>
      </c>
      <c r="AV575" s="14" t="s">
        <v>142</v>
      </c>
      <c r="AW575" s="14" t="s">
        <v>32</v>
      </c>
      <c r="AX575" s="14" t="s">
        <v>78</v>
      </c>
      <c r="AY575" s="247" t="s">
        <v>135</v>
      </c>
    </row>
    <row r="576" s="15" customFormat="1">
      <c r="A576" s="15"/>
      <c r="B576" s="248"/>
      <c r="C576" s="249"/>
      <c r="D576" s="228" t="s">
        <v>153</v>
      </c>
      <c r="E576" s="250" t="s">
        <v>1</v>
      </c>
      <c r="F576" s="251" t="s">
        <v>158</v>
      </c>
      <c r="G576" s="249"/>
      <c r="H576" s="252">
        <v>41.230000000000004</v>
      </c>
      <c r="I576" s="253"/>
      <c r="J576" s="249"/>
      <c r="K576" s="249"/>
      <c r="L576" s="254"/>
      <c r="M576" s="255"/>
      <c r="N576" s="256"/>
      <c r="O576" s="256"/>
      <c r="P576" s="256"/>
      <c r="Q576" s="256"/>
      <c r="R576" s="256"/>
      <c r="S576" s="256"/>
      <c r="T576" s="257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58" t="s">
        <v>153</v>
      </c>
      <c r="AU576" s="258" t="s">
        <v>142</v>
      </c>
      <c r="AV576" s="15" t="s">
        <v>141</v>
      </c>
      <c r="AW576" s="15" t="s">
        <v>32</v>
      </c>
      <c r="AX576" s="15" t="s">
        <v>83</v>
      </c>
      <c r="AY576" s="258" t="s">
        <v>135</v>
      </c>
    </row>
    <row r="577" s="2" customFormat="1" ht="24.15" customHeight="1">
      <c r="A577" s="38"/>
      <c r="B577" s="39"/>
      <c r="C577" s="259" t="s">
        <v>830</v>
      </c>
      <c r="D577" s="259" t="s">
        <v>205</v>
      </c>
      <c r="E577" s="260" t="s">
        <v>831</v>
      </c>
      <c r="F577" s="261" t="s">
        <v>832</v>
      </c>
      <c r="G577" s="262" t="s">
        <v>140</v>
      </c>
      <c r="H577" s="263">
        <v>43.292000000000002</v>
      </c>
      <c r="I577" s="264"/>
      <c r="J577" s="265">
        <f>ROUND(I577*H577,2)</f>
        <v>0</v>
      </c>
      <c r="K577" s="266"/>
      <c r="L577" s="267"/>
      <c r="M577" s="268" t="s">
        <v>1</v>
      </c>
      <c r="N577" s="269" t="s">
        <v>44</v>
      </c>
      <c r="O577" s="91"/>
      <c r="P577" s="222">
        <f>O577*H577</f>
        <v>0</v>
      </c>
      <c r="Q577" s="222">
        <v>0.0041999999999999997</v>
      </c>
      <c r="R577" s="222">
        <f>Q577*H577</f>
        <v>0.1818264</v>
      </c>
      <c r="S577" s="222">
        <v>0</v>
      </c>
      <c r="T577" s="223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24" t="s">
        <v>321</v>
      </c>
      <c r="AT577" s="224" t="s">
        <v>205</v>
      </c>
      <c r="AU577" s="224" t="s">
        <v>142</v>
      </c>
      <c r="AY577" s="17" t="s">
        <v>135</v>
      </c>
      <c r="BE577" s="225">
        <f>IF(N577="základní",J577,0)</f>
        <v>0</v>
      </c>
      <c r="BF577" s="225">
        <f>IF(N577="snížená",J577,0)</f>
        <v>0</v>
      </c>
      <c r="BG577" s="225">
        <f>IF(N577="zákl. přenesená",J577,0)</f>
        <v>0</v>
      </c>
      <c r="BH577" s="225">
        <f>IF(N577="sníž. přenesená",J577,0)</f>
        <v>0</v>
      </c>
      <c r="BI577" s="225">
        <f>IF(N577="nulová",J577,0)</f>
        <v>0</v>
      </c>
      <c r="BJ577" s="17" t="s">
        <v>142</v>
      </c>
      <c r="BK577" s="225">
        <f>ROUND(I577*H577,2)</f>
        <v>0</v>
      </c>
      <c r="BL577" s="17" t="s">
        <v>224</v>
      </c>
      <c r="BM577" s="224" t="s">
        <v>833</v>
      </c>
    </row>
    <row r="578" s="14" customFormat="1">
      <c r="A578" s="14"/>
      <c r="B578" s="237"/>
      <c r="C578" s="238"/>
      <c r="D578" s="228" t="s">
        <v>153</v>
      </c>
      <c r="E578" s="238"/>
      <c r="F578" s="240" t="s">
        <v>834</v>
      </c>
      <c r="G578" s="238"/>
      <c r="H578" s="241">
        <v>43.292000000000002</v>
      </c>
      <c r="I578" s="242"/>
      <c r="J578" s="238"/>
      <c r="K578" s="238"/>
      <c r="L578" s="243"/>
      <c r="M578" s="244"/>
      <c r="N578" s="245"/>
      <c r="O578" s="245"/>
      <c r="P578" s="245"/>
      <c r="Q578" s="245"/>
      <c r="R578" s="245"/>
      <c r="S578" s="245"/>
      <c r="T578" s="246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7" t="s">
        <v>153</v>
      </c>
      <c r="AU578" s="247" t="s">
        <v>142</v>
      </c>
      <c r="AV578" s="14" t="s">
        <v>142</v>
      </c>
      <c r="AW578" s="14" t="s">
        <v>4</v>
      </c>
      <c r="AX578" s="14" t="s">
        <v>83</v>
      </c>
      <c r="AY578" s="247" t="s">
        <v>135</v>
      </c>
    </row>
    <row r="579" s="2" customFormat="1" ht="24.15" customHeight="1">
      <c r="A579" s="38"/>
      <c r="B579" s="39"/>
      <c r="C579" s="212" t="s">
        <v>835</v>
      </c>
      <c r="D579" s="212" t="s">
        <v>137</v>
      </c>
      <c r="E579" s="213" t="s">
        <v>836</v>
      </c>
      <c r="F579" s="214" t="s">
        <v>837</v>
      </c>
      <c r="G579" s="215" t="s">
        <v>140</v>
      </c>
      <c r="H579" s="216">
        <v>16.199999999999999</v>
      </c>
      <c r="I579" s="217"/>
      <c r="J579" s="218">
        <f>ROUND(I579*H579,2)</f>
        <v>0</v>
      </c>
      <c r="K579" s="219"/>
      <c r="L579" s="44"/>
      <c r="M579" s="220" t="s">
        <v>1</v>
      </c>
      <c r="N579" s="221" t="s">
        <v>44</v>
      </c>
      <c r="O579" s="91"/>
      <c r="P579" s="222">
        <f>O579*H579</f>
        <v>0</v>
      </c>
      <c r="Q579" s="222">
        <v>0</v>
      </c>
      <c r="R579" s="222">
        <f>Q579*H579</f>
        <v>0</v>
      </c>
      <c r="S579" s="222">
        <v>0</v>
      </c>
      <c r="T579" s="223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4" t="s">
        <v>224</v>
      </c>
      <c r="AT579" s="224" t="s">
        <v>137</v>
      </c>
      <c r="AU579" s="224" t="s">
        <v>142</v>
      </c>
      <c r="AY579" s="17" t="s">
        <v>135</v>
      </c>
      <c r="BE579" s="225">
        <f>IF(N579="základní",J579,0)</f>
        <v>0</v>
      </c>
      <c r="BF579" s="225">
        <f>IF(N579="snížená",J579,0)</f>
        <v>0</v>
      </c>
      <c r="BG579" s="225">
        <f>IF(N579="zákl. přenesená",J579,0)</f>
        <v>0</v>
      </c>
      <c r="BH579" s="225">
        <f>IF(N579="sníž. přenesená",J579,0)</f>
        <v>0</v>
      </c>
      <c r="BI579" s="225">
        <f>IF(N579="nulová",J579,0)</f>
        <v>0</v>
      </c>
      <c r="BJ579" s="17" t="s">
        <v>142</v>
      </c>
      <c r="BK579" s="225">
        <f>ROUND(I579*H579,2)</f>
        <v>0</v>
      </c>
      <c r="BL579" s="17" t="s">
        <v>224</v>
      </c>
      <c r="BM579" s="224" t="s">
        <v>838</v>
      </c>
    </row>
    <row r="580" s="13" customFormat="1">
      <c r="A580" s="13"/>
      <c r="B580" s="226"/>
      <c r="C580" s="227"/>
      <c r="D580" s="228" t="s">
        <v>153</v>
      </c>
      <c r="E580" s="229" t="s">
        <v>1</v>
      </c>
      <c r="F580" s="230" t="s">
        <v>446</v>
      </c>
      <c r="G580" s="227"/>
      <c r="H580" s="229" t="s">
        <v>1</v>
      </c>
      <c r="I580" s="231"/>
      <c r="J580" s="227"/>
      <c r="K580" s="227"/>
      <c r="L580" s="232"/>
      <c r="M580" s="233"/>
      <c r="N580" s="234"/>
      <c r="O580" s="234"/>
      <c r="P580" s="234"/>
      <c r="Q580" s="234"/>
      <c r="R580" s="234"/>
      <c r="S580" s="234"/>
      <c r="T580" s="235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6" t="s">
        <v>153</v>
      </c>
      <c r="AU580" s="236" t="s">
        <v>142</v>
      </c>
      <c r="AV580" s="13" t="s">
        <v>83</v>
      </c>
      <c r="AW580" s="13" t="s">
        <v>32</v>
      </c>
      <c r="AX580" s="13" t="s">
        <v>78</v>
      </c>
      <c r="AY580" s="236" t="s">
        <v>135</v>
      </c>
    </row>
    <row r="581" s="14" customFormat="1">
      <c r="A581" s="14"/>
      <c r="B581" s="237"/>
      <c r="C581" s="238"/>
      <c r="D581" s="228" t="s">
        <v>153</v>
      </c>
      <c r="E581" s="239" t="s">
        <v>1</v>
      </c>
      <c r="F581" s="240" t="s">
        <v>433</v>
      </c>
      <c r="G581" s="238"/>
      <c r="H581" s="241">
        <v>8.0999999999999996</v>
      </c>
      <c r="I581" s="242"/>
      <c r="J581" s="238"/>
      <c r="K581" s="238"/>
      <c r="L581" s="243"/>
      <c r="M581" s="244"/>
      <c r="N581" s="245"/>
      <c r="O581" s="245"/>
      <c r="P581" s="245"/>
      <c r="Q581" s="245"/>
      <c r="R581" s="245"/>
      <c r="S581" s="245"/>
      <c r="T581" s="246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7" t="s">
        <v>153</v>
      </c>
      <c r="AU581" s="247" t="s">
        <v>142</v>
      </c>
      <c r="AV581" s="14" t="s">
        <v>142</v>
      </c>
      <c r="AW581" s="14" t="s">
        <v>32</v>
      </c>
      <c r="AX581" s="14" t="s">
        <v>78</v>
      </c>
      <c r="AY581" s="247" t="s">
        <v>135</v>
      </c>
    </row>
    <row r="582" s="13" customFormat="1">
      <c r="A582" s="13"/>
      <c r="B582" s="226"/>
      <c r="C582" s="227"/>
      <c r="D582" s="228" t="s">
        <v>153</v>
      </c>
      <c r="E582" s="229" t="s">
        <v>1</v>
      </c>
      <c r="F582" s="230" t="s">
        <v>448</v>
      </c>
      <c r="G582" s="227"/>
      <c r="H582" s="229" t="s">
        <v>1</v>
      </c>
      <c r="I582" s="231"/>
      <c r="J582" s="227"/>
      <c r="K582" s="227"/>
      <c r="L582" s="232"/>
      <c r="M582" s="233"/>
      <c r="N582" s="234"/>
      <c r="O582" s="234"/>
      <c r="P582" s="234"/>
      <c r="Q582" s="234"/>
      <c r="R582" s="234"/>
      <c r="S582" s="234"/>
      <c r="T582" s="235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6" t="s">
        <v>153</v>
      </c>
      <c r="AU582" s="236" t="s">
        <v>142</v>
      </c>
      <c r="AV582" s="13" t="s">
        <v>83</v>
      </c>
      <c r="AW582" s="13" t="s">
        <v>32</v>
      </c>
      <c r="AX582" s="13" t="s">
        <v>78</v>
      </c>
      <c r="AY582" s="236" t="s">
        <v>135</v>
      </c>
    </row>
    <row r="583" s="14" customFormat="1">
      <c r="A583" s="14"/>
      <c r="B583" s="237"/>
      <c r="C583" s="238"/>
      <c r="D583" s="228" t="s">
        <v>153</v>
      </c>
      <c r="E583" s="239" t="s">
        <v>1</v>
      </c>
      <c r="F583" s="240" t="s">
        <v>433</v>
      </c>
      <c r="G583" s="238"/>
      <c r="H583" s="241">
        <v>8.0999999999999996</v>
      </c>
      <c r="I583" s="242"/>
      <c r="J583" s="238"/>
      <c r="K583" s="238"/>
      <c r="L583" s="243"/>
      <c r="M583" s="244"/>
      <c r="N583" s="245"/>
      <c r="O583" s="245"/>
      <c r="P583" s="245"/>
      <c r="Q583" s="245"/>
      <c r="R583" s="245"/>
      <c r="S583" s="245"/>
      <c r="T583" s="246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7" t="s">
        <v>153</v>
      </c>
      <c r="AU583" s="247" t="s">
        <v>142</v>
      </c>
      <c r="AV583" s="14" t="s">
        <v>142</v>
      </c>
      <c r="AW583" s="14" t="s">
        <v>32</v>
      </c>
      <c r="AX583" s="14" t="s">
        <v>78</v>
      </c>
      <c r="AY583" s="247" t="s">
        <v>135</v>
      </c>
    </row>
    <row r="584" s="15" customFormat="1">
      <c r="A584" s="15"/>
      <c r="B584" s="248"/>
      <c r="C584" s="249"/>
      <c r="D584" s="228" t="s">
        <v>153</v>
      </c>
      <c r="E584" s="250" t="s">
        <v>1</v>
      </c>
      <c r="F584" s="251" t="s">
        <v>158</v>
      </c>
      <c r="G584" s="249"/>
      <c r="H584" s="252">
        <v>16.199999999999999</v>
      </c>
      <c r="I584" s="253"/>
      <c r="J584" s="249"/>
      <c r="K584" s="249"/>
      <c r="L584" s="254"/>
      <c r="M584" s="255"/>
      <c r="N584" s="256"/>
      <c r="O584" s="256"/>
      <c r="P584" s="256"/>
      <c r="Q584" s="256"/>
      <c r="R584" s="256"/>
      <c r="S584" s="256"/>
      <c r="T584" s="257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58" t="s">
        <v>153</v>
      </c>
      <c r="AU584" s="258" t="s">
        <v>142</v>
      </c>
      <c r="AV584" s="15" t="s">
        <v>141</v>
      </c>
      <c r="AW584" s="15" t="s">
        <v>32</v>
      </c>
      <c r="AX584" s="15" t="s">
        <v>83</v>
      </c>
      <c r="AY584" s="258" t="s">
        <v>135</v>
      </c>
    </row>
    <row r="585" s="2" customFormat="1" ht="24.15" customHeight="1">
      <c r="A585" s="38"/>
      <c r="B585" s="39"/>
      <c r="C585" s="259" t="s">
        <v>839</v>
      </c>
      <c r="D585" s="259" t="s">
        <v>205</v>
      </c>
      <c r="E585" s="260" t="s">
        <v>840</v>
      </c>
      <c r="F585" s="261" t="s">
        <v>841</v>
      </c>
      <c r="G585" s="262" t="s">
        <v>140</v>
      </c>
      <c r="H585" s="263">
        <v>17.010000000000002</v>
      </c>
      <c r="I585" s="264"/>
      <c r="J585" s="265">
        <f>ROUND(I585*H585,2)</f>
        <v>0</v>
      </c>
      <c r="K585" s="266"/>
      <c r="L585" s="267"/>
      <c r="M585" s="268" t="s">
        <v>1</v>
      </c>
      <c r="N585" s="269" t="s">
        <v>44</v>
      </c>
      <c r="O585" s="91"/>
      <c r="P585" s="222">
        <f>O585*H585</f>
        <v>0</v>
      </c>
      <c r="Q585" s="222">
        <v>0.0025000000000000001</v>
      </c>
      <c r="R585" s="222">
        <f>Q585*H585</f>
        <v>0.042525000000000007</v>
      </c>
      <c r="S585" s="222">
        <v>0</v>
      </c>
      <c r="T585" s="223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24" t="s">
        <v>321</v>
      </c>
      <c r="AT585" s="224" t="s">
        <v>205</v>
      </c>
      <c r="AU585" s="224" t="s">
        <v>142</v>
      </c>
      <c r="AY585" s="17" t="s">
        <v>135</v>
      </c>
      <c r="BE585" s="225">
        <f>IF(N585="základní",J585,0)</f>
        <v>0</v>
      </c>
      <c r="BF585" s="225">
        <f>IF(N585="snížená",J585,0)</f>
        <v>0</v>
      </c>
      <c r="BG585" s="225">
        <f>IF(N585="zákl. přenesená",J585,0)</f>
        <v>0</v>
      </c>
      <c r="BH585" s="225">
        <f>IF(N585="sníž. přenesená",J585,0)</f>
        <v>0</v>
      </c>
      <c r="BI585" s="225">
        <f>IF(N585="nulová",J585,0)</f>
        <v>0</v>
      </c>
      <c r="BJ585" s="17" t="s">
        <v>142</v>
      </c>
      <c r="BK585" s="225">
        <f>ROUND(I585*H585,2)</f>
        <v>0</v>
      </c>
      <c r="BL585" s="17" t="s">
        <v>224</v>
      </c>
      <c r="BM585" s="224" t="s">
        <v>842</v>
      </c>
    </row>
    <row r="586" s="14" customFormat="1">
      <c r="A586" s="14"/>
      <c r="B586" s="237"/>
      <c r="C586" s="238"/>
      <c r="D586" s="228" t="s">
        <v>153</v>
      </c>
      <c r="E586" s="238"/>
      <c r="F586" s="240" t="s">
        <v>843</v>
      </c>
      <c r="G586" s="238"/>
      <c r="H586" s="241">
        <v>17.010000000000002</v>
      </c>
      <c r="I586" s="242"/>
      <c r="J586" s="238"/>
      <c r="K586" s="238"/>
      <c r="L586" s="243"/>
      <c r="M586" s="244"/>
      <c r="N586" s="245"/>
      <c r="O586" s="245"/>
      <c r="P586" s="245"/>
      <c r="Q586" s="245"/>
      <c r="R586" s="245"/>
      <c r="S586" s="245"/>
      <c r="T586" s="246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7" t="s">
        <v>153</v>
      </c>
      <c r="AU586" s="247" t="s">
        <v>142</v>
      </c>
      <c r="AV586" s="14" t="s">
        <v>142</v>
      </c>
      <c r="AW586" s="14" t="s">
        <v>4</v>
      </c>
      <c r="AX586" s="14" t="s">
        <v>83</v>
      </c>
      <c r="AY586" s="247" t="s">
        <v>135</v>
      </c>
    </row>
    <row r="587" s="2" customFormat="1" ht="24.15" customHeight="1">
      <c r="A587" s="38"/>
      <c r="B587" s="39"/>
      <c r="C587" s="212" t="s">
        <v>844</v>
      </c>
      <c r="D587" s="212" t="s">
        <v>137</v>
      </c>
      <c r="E587" s="213" t="s">
        <v>845</v>
      </c>
      <c r="F587" s="214" t="s">
        <v>846</v>
      </c>
      <c r="G587" s="215" t="s">
        <v>140</v>
      </c>
      <c r="H587" s="216">
        <v>25.370000000000001</v>
      </c>
      <c r="I587" s="217"/>
      <c r="J587" s="218">
        <f>ROUND(I587*H587,2)</f>
        <v>0</v>
      </c>
      <c r="K587" s="219"/>
      <c r="L587" s="44"/>
      <c r="M587" s="220" t="s">
        <v>1</v>
      </c>
      <c r="N587" s="221" t="s">
        <v>44</v>
      </c>
      <c r="O587" s="91"/>
      <c r="P587" s="222">
        <f>O587*H587</f>
        <v>0</v>
      </c>
      <c r="Q587" s="222">
        <v>0.0060000000000000001</v>
      </c>
      <c r="R587" s="222">
        <f>Q587*H587</f>
        <v>0.15222000000000002</v>
      </c>
      <c r="S587" s="222">
        <v>0</v>
      </c>
      <c r="T587" s="223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4" t="s">
        <v>224</v>
      </c>
      <c r="AT587" s="224" t="s">
        <v>137</v>
      </c>
      <c r="AU587" s="224" t="s">
        <v>142</v>
      </c>
      <c r="AY587" s="17" t="s">
        <v>135</v>
      </c>
      <c r="BE587" s="225">
        <f>IF(N587="základní",J587,0)</f>
        <v>0</v>
      </c>
      <c r="BF587" s="225">
        <f>IF(N587="snížená",J587,0)</f>
        <v>0</v>
      </c>
      <c r="BG587" s="225">
        <f>IF(N587="zákl. přenesená",J587,0)</f>
        <v>0</v>
      </c>
      <c r="BH587" s="225">
        <f>IF(N587="sníž. přenesená",J587,0)</f>
        <v>0</v>
      </c>
      <c r="BI587" s="225">
        <f>IF(N587="nulová",J587,0)</f>
        <v>0</v>
      </c>
      <c r="BJ587" s="17" t="s">
        <v>142</v>
      </c>
      <c r="BK587" s="225">
        <f>ROUND(I587*H587,2)</f>
        <v>0</v>
      </c>
      <c r="BL587" s="17" t="s">
        <v>224</v>
      </c>
      <c r="BM587" s="224" t="s">
        <v>847</v>
      </c>
    </row>
    <row r="588" s="13" customFormat="1">
      <c r="A588" s="13"/>
      <c r="B588" s="226"/>
      <c r="C588" s="227"/>
      <c r="D588" s="228" t="s">
        <v>153</v>
      </c>
      <c r="E588" s="229" t="s">
        <v>1</v>
      </c>
      <c r="F588" s="230" t="s">
        <v>848</v>
      </c>
      <c r="G588" s="227"/>
      <c r="H588" s="229" t="s">
        <v>1</v>
      </c>
      <c r="I588" s="231"/>
      <c r="J588" s="227"/>
      <c r="K588" s="227"/>
      <c r="L588" s="232"/>
      <c r="M588" s="233"/>
      <c r="N588" s="234"/>
      <c r="O588" s="234"/>
      <c r="P588" s="234"/>
      <c r="Q588" s="234"/>
      <c r="R588" s="234"/>
      <c r="S588" s="234"/>
      <c r="T588" s="235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6" t="s">
        <v>153</v>
      </c>
      <c r="AU588" s="236" t="s">
        <v>142</v>
      </c>
      <c r="AV588" s="13" t="s">
        <v>83</v>
      </c>
      <c r="AW588" s="13" t="s">
        <v>32</v>
      </c>
      <c r="AX588" s="13" t="s">
        <v>78</v>
      </c>
      <c r="AY588" s="236" t="s">
        <v>135</v>
      </c>
    </row>
    <row r="589" s="14" customFormat="1">
      <c r="A589" s="14"/>
      <c r="B589" s="237"/>
      <c r="C589" s="238"/>
      <c r="D589" s="228" t="s">
        <v>153</v>
      </c>
      <c r="E589" s="239" t="s">
        <v>1</v>
      </c>
      <c r="F589" s="240" t="s">
        <v>849</v>
      </c>
      <c r="G589" s="238"/>
      <c r="H589" s="241">
        <v>16.094999999999999</v>
      </c>
      <c r="I589" s="242"/>
      <c r="J589" s="238"/>
      <c r="K589" s="238"/>
      <c r="L589" s="243"/>
      <c r="M589" s="244"/>
      <c r="N589" s="245"/>
      <c r="O589" s="245"/>
      <c r="P589" s="245"/>
      <c r="Q589" s="245"/>
      <c r="R589" s="245"/>
      <c r="S589" s="245"/>
      <c r="T589" s="246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7" t="s">
        <v>153</v>
      </c>
      <c r="AU589" s="247" t="s">
        <v>142</v>
      </c>
      <c r="AV589" s="14" t="s">
        <v>142</v>
      </c>
      <c r="AW589" s="14" t="s">
        <v>32</v>
      </c>
      <c r="AX589" s="14" t="s">
        <v>78</v>
      </c>
      <c r="AY589" s="247" t="s">
        <v>135</v>
      </c>
    </row>
    <row r="590" s="13" customFormat="1">
      <c r="A590" s="13"/>
      <c r="B590" s="226"/>
      <c r="C590" s="227"/>
      <c r="D590" s="228" t="s">
        <v>153</v>
      </c>
      <c r="E590" s="229" t="s">
        <v>1</v>
      </c>
      <c r="F590" s="230" t="s">
        <v>850</v>
      </c>
      <c r="G590" s="227"/>
      <c r="H590" s="229" t="s">
        <v>1</v>
      </c>
      <c r="I590" s="231"/>
      <c r="J590" s="227"/>
      <c r="K590" s="227"/>
      <c r="L590" s="232"/>
      <c r="M590" s="233"/>
      <c r="N590" s="234"/>
      <c r="O590" s="234"/>
      <c r="P590" s="234"/>
      <c r="Q590" s="234"/>
      <c r="R590" s="234"/>
      <c r="S590" s="234"/>
      <c r="T590" s="235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6" t="s">
        <v>153</v>
      </c>
      <c r="AU590" s="236" t="s">
        <v>142</v>
      </c>
      <c r="AV590" s="13" t="s">
        <v>83</v>
      </c>
      <c r="AW590" s="13" t="s">
        <v>32</v>
      </c>
      <c r="AX590" s="13" t="s">
        <v>78</v>
      </c>
      <c r="AY590" s="236" t="s">
        <v>135</v>
      </c>
    </row>
    <row r="591" s="14" customFormat="1">
      <c r="A591" s="14"/>
      <c r="B591" s="237"/>
      <c r="C591" s="238"/>
      <c r="D591" s="228" t="s">
        <v>153</v>
      </c>
      <c r="E591" s="239" t="s">
        <v>1</v>
      </c>
      <c r="F591" s="240" t="s">
        <v>851</v>
      </c>
      <c r="G591" s="238"/>
      <c r="H591" s="241">
        <v>9.2750000000000004</v>
      </c>
      <c r="I591" s="242"/>
      <c r="J591" s="238"/>
      <c r="K591" s="238"/>
      <c r="L591" s="243"/>
      <c r="M591" s="244"/>
      <c r="N591" s="245"/>
      <c r="O591" s="245"/>
      <c r="P591" s="245"/>
      <c r="Q591" s="245"/>
      <c r="R591" s="245"/>
      <c r="S591" s="245"/>
      <c r="T591" s="246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7" t="s">
        <v>153</v>
      </c>
      <c r="AU591" s="247" t="s">
        <v>142</v>
      </c>
      <c r="AV591" s="14" t="s">
        <v>142</v>
      </c>
      <c r="AW591" s="14" t="s">
        <v>32</v>
      </c>
      <c r="AX591" s="14" t="s">
        <v>78</v>
      </c>
      <c r="AY591" s="247" t="s">
        <v>135</v>
      </c>
    </row>
    <row r="592" s="15" customFormat="1">
      <c r="A592" s="15"/>
      <c r="B592" s="248"/>
      <c r="C592" s="249"/>
      <c r="D592" s="228" t="s">
        <v>153</v>
      </c>
      <c r="E592" s="250" t="s">
        <v>1</v>
      </c>
      <c r="F592" s="251" t="s">
        <v>158</v>
      </c>
      <c r="G592" s="249"/>
      <c r="H592" s="252">
        <v>25.369999999999997</v>
      </c>
      <c r="I592" s="253"/>
      <c r="J592" s="249"/>
      <c r="K592" s="249"/>
      <c r="L592" s="254"/>
      <c r="M592" s="255"/>
      <c r="N592" s="256"/>
      <c r="O592" s="256"/>
      <c r="P592" s="256"/>
      <c r="Q592" s="256"/>
      <c r="R592" s="256"/>
      <c r="S592" s="256"/>
      <c r="T592" s="257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58" t="s">
        <v>153</v>
      </c>
      <c r="AU592" s="258" t="s">
        <v>142</v>
      </c>
      <c r="AV592" s="15" t="s">
        <v>141</v>
      </c>
      <c r="AW592" s="15" t="s">
        <v>32</v>
      </c>
      <c r="AX592" s="15" t="s">
        <v>83</v>
      </c>
      <c r="AY592" s="258" t="s">
        <v>135</v>
      </c>
    </row>
    <row r="593" s="2" customFormat="1" ht="24.15" customHeight="1">
      <c r="A593" s="38"/>
      <c r="B593" s="39"/>
      <c r="C593" s="259" t="s">
        <v>852</v>
      </c>
      <c r="D593" s="259" t="s">
        <v>205</v>
      </c>
      <c r="E593" s="260" t="s">
        <v>853</v>
      </c>
      <c r="F593" s="261" t="s">
        <v>854</v>
      </c>
      <c r="G593" s="262" t="s">
        <v>140</v>
      </c>
      <c r="H593" s="263">
        <v>16.899999999999999</v>
      </c>
      <c r="I593" s="264"/>
      <c r="J593" s="265">
        <f>ROUND(I593*H593,2)</f>
        <v>0</v>
      </c>
      <c r="K593" s="266"/>
      <c r="L593" s="267"/>
      <c r="M593" s="268" t="s">
        <v>1</v>
      </c>
      <c r="N593" s="269" t="s">
        <v>44</v>
      </c>
      <c r="O593" s="91"/>
      <c r="P593" s="222">
        <f>O593*H593</f>
        <v>0</v>
      </c>
      <c r="Q593" s="222">
        <v>0.0023999999999999998</v>
      </c>
      <c r="R593" s="222">
        <f>Q593*H593</f>
        <v>0.040559999999999992</v>
      </c>
      <c r="S593" s="222">
        <v>0</v>
      </c>
      <c r="T593" s="223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24" t="s">
        <v>321</v>
      </c>
      <c r="AT593" s="224" t="s">
        <v>205</v>
      </c>
      <c r="AU593" s="224" t="s">
        <v>142</v>
      </c>
      <c r="AY593" s="17" t="s">
        <v>135</v>
      </c>
      <c r="BE593" s="225">
        <f>IF(N593="základní",J593,0)</f>
        <v>0</v>
      </c>
      <c r="BF593" s="225">
        <f>IF(N593="snížená",J593,0)</f>
        <v>0</v>
      </c>
      <c r="BG593" s="225">
        <f>IF(N593="zákl. přenesená",J593,0)</f>
        <v>0</v>
      </c>
      <c r="BH593" s="225">
        <f>IF(N593="sníž. přenesená",J593,0)</f>
        <v>0</v>
      </c>
      <c r="BI593" s="225">
        <f>IF(N593="nulová",J593,0)</f>
        <v>0</v>
      </c>
      <c r="BJ593" s="17" t="s">
        <v>142</v>
      </c>
      <c r="BK593" s="225">
        <f>ROUND(I593*H593,2)</f>
        <v>0</v>
      </c>
      <c r="BL593" s="17" t="s">
        <v>224</v>
      </c>
      <c r="BM593" s="224" t="s">
        <v>855</v>
      </c>
    </row>
    <row r="594" s="14" customFormat="1">
      <c r="A594" s="14"/>
      <c r="B594" s="237"/>
      <c r="C594" s="238"/>
      <c r="D594" s="228" t="s">
        <v>153</v>
      </c>
      <c r="E594" s="238"/>
      <c r="F594" s="240" t="s">
        <v>856</v>
      </c>
      <c r="G594" s="238"/>
      <c r="H594" s="241">
        <v>16.899999999999999</v>
      </c>
      <c r="I594" s="242"/>
      <c r="J594" s="238"/>
      <c r="K594" s="238"/>
      <c r="L594" s="243"/>
      <c r="M594" s="244"/>
      <c r="N594" s="245"/>
      <c r="O594" s="245"/>
      <c r="P594" s="245"/>
      <c r="Q594" s="245"/>
      <c r="R594" s="245"/>
      <c r="S594" s="245"/>
      <c r="T594" s="246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7" t="s">
        <v>153</v>
      </c>
      <c r="AU594" s="247" t="s">
        <v>142</v>
      </c>
      <c r="AV594" s="14" t="s">
        <v>142</v>
      </c>
      <c r="AW594" s="14" t="s">
        <v>4</v>
      </c>
      <c r="AX594" s="14" t="s">
        <v>83</v>
      </c>
      <c r="AY594" s="247" t="s">
        <v>135</v>
      </c>
    </row>
    <row r="595" s="2" customFormat="1" ht="21.75" customHeight="1">
      <c r="A595" s="38"/>
      <c r="B595" s="39"/>
      <c r="C595" s="259" t="s">
        <v>857</v>
      </c>
      <c r="D595" s="259" t="s">
        <v>205</v>
      </c>
      <c r="E595" s="260" t="s">
        <v>858</v>
      </c>
      <c r="F595" s="261" t="s">
        <v>859</v>
      </c>
      <c r="G595" s="262" t="s">
        <v>140</v>
      </c>
      <c r="H595" s="263">
        <v>9.7390000000000008</v>
      </c>
      <c r="I595" s="264"/>
      <c r="J595" s="265">
        <f>ROUND(I595*H595,2)</f>
        <v>0</v>
      </c>
      <c r="K595" s="266"/>
      <c r="L595" s="267"/>
      <c r="M595" s="268" t="s">
        <v>1</v>
      </c>
      <c r="N595" s="269" t="s">
        <v>44</v>
      </c>
      <c r="O595" s="91"/>
      <c r="P595" s="222">
        <f>O595*H595</f>
        <v>0</v>
      </c>
      <c r="Q595" s="222">
        <v>0.0015</v>
      </c>
      <c r="R595" s="222">
        <f>Q595*H595</f>
        <v>0.014608500000000002</v>
      </c>
      <c r="S595" s="222">
        <v>0</v>
      </c>
      <c r="T595" s="223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24" t="s">
        <v>321</v>
      </c>
      <c r="AT595" s="224" t="s">
        <v>205</v>
      </c>
      <c r="AU595" s="224" t="s">
        <v>142</v>
      </c>
      <c r="AY595" s="17" t="s">
        <v>135</v>
      </c>
      <c r="BE595" s="225">
        <f>IF(N595="základní",J595,0)</f>
        <v>0</v>
      </c>
      <c r="BF595" s="225">
        <f>IF(N595="snížená",J595,0)</f>
        <v>0</v>
      </c>
      <c r="BG595" s="225">
        <f>IF(N595="zákl. přenesená",J595,0)</f>
        <v>0</v>
      </c>
      <c r="BH595" s="225">
        <f>IF(N595="sníž. přenesená",J595,0)</f>
        <v>0</v>
      </c>
      <c r="BI595" s="225">
        <f>IF(N595="nulová",J595,0)</f>
        <v>0</v>
      </c>
      <c r="BJ595" s="17" t="s">
        <v>142</v>
      </c>
      <c r="BK595" s="225">
        <f>ROUND(I595*H595,2)</f>
        <v>0</v>
      </c>
      <c r="BL595" s="17" t="s">
        <v>224</v>
      </c>
      <c r="BM595" s="224" t="s">
        <v>860</v>
      </c>
    </row>
    <row r="596" s="13" customFormat="1">
      <c r="A596" s="13"/>
      <c r="B596" s="226"/>
      <c r="C596" s="227"/>
      <c r="D596" s="228" t="s">
        <v>153</v>
      </c>
      <c r="E596" s="229" t="s">
        <v>1</v>
      </c>
      <c r="F596" s="230" t="s">
        <v>850</v>
      </c>
      <c r="G596" s="227"/>
      <c r="H596" s="229" t="s">
        <v>1</v>
      </c>
      <c r="I596" s="231"/>
      <c r="J596" s="227"/>
      <c r="K596" s="227"/>
      <c r="L596" s="232"/>
      <c r="M596" s="233"/>
      <c r="N596" s="234"/>
      <c r="O596" s="234"/>
      <c r="P596" s="234"/>
      <c r="Q596" s="234"/>
      <c r="R596" s="234"/>
      <c r="S596" s="234"/>
      <c r="T596" s="235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6" t="s">
        <v>153</v>
      </c>
      <c r="AU596" s="236" t="s">
        <v>142</v>
      </c>
      <c r="AV596" s="13" t="s">
        <v>83</v>
      </c>
      <c r="AW596" s="13" t="s">
        <v>32</v>
      </c>
      <c r="AX596" s="13" t="s">
        <v>78</v>
      </c>
      <c r="AY596" s="236" t="s">
        <v>135</v>
      </c>
    </row>
    <row r="597" s="14" customFormat="1">
      <c r="A597" s="14"/>
      <c r="B597" s="237"/>
      <c r="C597" s="238"/>
      <c r="D597" s="228" t="s">
        <v>153</v>
      </c>
      <c r="E597" s="239" t="s">
        <v>1</v>
      </c>
      <c r="F597" s="240" t="s">
        <v>851</v>
      </c>
      <c r="G597" s="238"/>
      <c r="H597" s="241">
        <v>9.2750000000000004</v>
      </c>
      <c r="I597" s="242"/>
      <c r="J597" s="238"/>
      <c r="K597" s="238"/>
      <c r="L597" s="243"/>
      <c r="M597" s="244"/>
      <c r="N597" s="245"/>
      <c r="O597" s="245"/>
      <c r="P597" s="245"/>
      <c r="Q597" s="245"/>
      <c r="R597" s="245"/>
      <c r="S597" s="245"/>
      <c r="T597" s="246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7" t="s">
        <v>153</v>
      </c>
      <c r="AU597" s="247" t="s">
        <v>142</v>
      </c>
      <c r="AV597" s="14" t="s">
        <v>142</v>
      </c>
      <c r="AW597" s="14" t="s">
        <v>32</v>
      </c>
      <c r="AX597" s="14" t="s">
        <v>83</v>
      </c>
      <c r="AY597" s="247" t="s">
        <v>135</v>
      </c>
    </row>
    <row r="598" s="14" customFormat="1">
      <c r="A598" s="14"/>
      <c r="B598" s="237"/>
      <c r="C598" s="238"/>
      <c r="D598" s="228" t="s">
        <v>153</v>
      </c>
      <c r="E598" s="238"/>
      <c r="F598" s="240" t="s">
        <v>861</v>
      </c>
      <c r="G598" s="238"/>
      <c r="H598" s="241">
        <v>9.7390000000000008</v>
      </c>
      <c r="I598" s="242"/>
      <c r="J598" s="238"/>
      <c r="K598" s="238"/>
      <c r="L598" s="243"/>
      <c r="M598" s="244"/>
      <c r="N598" s="245"/>
      <c r="O598" s="245"/>
      <c r="P598" s="245"/>
      <c r="Q598" s="245"/>
      <c r="R598" s="245"/>
      <c r="S598" s="245"/>
      <c r="T598" s="246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7" t="s">
        <v>153</v>
      </c>
      <c r="AU598" s="247" t="s">
        <v>142</v>
      </c>
      <c r="AV598" s="14" t="s">
        <v>142</v>
      </c>
      <c r="AW598" s="14" t="s">
        <v>4</v>
      </c>
      <c r="AX598" s="14" t="s">
        <v>83</v>
      </c>
      <c r="AY598" s="247" t="s">
        <v>135</v>
      </c>
    </row>
    <row r="599" s="2" customFormat="1" ht="24.15" customHeight="1">
      <c r="A599" s="38"/>
      <c r="B599" s="39"/>
      <c r="C599" s="212" t="s">
        <v>862</v>
      </c>
      <c r="D599" s="212" t="s">
        <v>137</v>
      </c>
      <c r="E599" s="213" t="s">
        <v>863</v>
      </c>
      <c r="F599" s="214" t="s">
        <v>864</v>
      </c>
      <c r="G599" s="215" t="s">
        <v>140</v>
      </c>
      <c r="H599" s="216">
        <v>41.450000000000003</v>
      </c>
      <c r="I599" s="217"/>
      <c r="J599" s="218">
        <f>ROUND(I599*H599,2)</f>
        <v>0</v>
      </c>
      <c r="K599" s="219"/>
      <c r="L599" s="44"/>
      <c r="M599" s="220" t="s">
        <v>1</v>
      </c>
      <c r="N599" s="221" t="s">
        <v>44</v>
      </c>
      <c r="O599" s="91"/>
      <c r="P599" s="222">
        <f>O599*H599</f>
        <v>0</v>
      </c>
      <c r="Q599" s="222">
        <v>0</v>
      </c>
      <c r="R599" s="222">
        <f>Q599*H599</f>
        <v>0</v>
      </c>
      <c r="S599" s="222">
        <v>0</v>
      </c>
      <c r="T599" s="223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24" t="s">
        <v>224</v>
      </c>
      <c r="AT599" s="224" t="s">
        <v>137</v>
      </c>
      <c r="AU599" s="224" t="s">
        <v>142</v>
      </c>
      <c r="AY599" s="17" t="s">
        <v>135</v>
      </c>
      <c r="BE599" s="225">
        <f>IF(N599="základní",J599,0)</f>
        <v>0</v>
      </c>
      <c r="BF599" s="225">
        <f>IF(N599="snížená",J599,0)</f>
        <v>0</v>
      </c>
      <c r="BG599" s="225">
        <f>IF(N599="zákl. přenesená",J599,0)</f>
        <v>0</v>
      </c>
      <c r="BH599" s="225">
        <f>IF(N599="sníž. přenesená",J599,0)</f>
        <v>0</v>
      </c>
      <c r="BI599" s="225">
        <f>IF(N599="nulová",J599,0)</f>
        <v>0</v>
      </c>
      <c r="BJ599" s="17" t="s">
        <v>142</v>
      </c>
      <c r="BK599" s="225">
        <f>ROUND(I599*H599,2)</f>
        <v>0</v>
      </c>
      <c r="BL599" s="17" t="s">
        <v>224</v>
      </c>
      <c r="BM599" s="224" t="s">
        <v>865</v>
      </c>
    </row>
    <row r="600" s="13" customFormat="1">
      <c r="A600" s="13"/>
      <c r="B600" s="226"/>
      <c r="C600" s="227"/>
      <c r="D600" s="228" t="s">
        <v>153</v>
      </c>
      <c r="E600" s="229" t="s">
        <v>1</v>
      </c>
      <c r="F600" s="230" t="s">
        <v>866</v>
      </c>
      <c r="G600" s="227"/>
      <c r="H600" s="229" t="s">
        <v>1</v>
      </c>
      <c r="I600" s="231"/>
      <c r="J600" s="227"/>
      <c r="K600" s="227"/>
      <c r="L600" s="232"/>
      <c r="M600" s="233"/>
      <c r="N600" s="234"/>
      <c r="O600" s="234"/>
      <c r="P600" s="234"/>
      <c r="Q600" s="234"/>
      <c r="R600" s="234"/>
      <c r="S600" s="234"/>
      <c r="T600" s="235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6" t="s">
        <v>153</v>
      </c>
      <c r="AU600" s="236" t="s">
        <v>142</v>
      </c>
      <c r="AV600" s="13" t="s">
        <v>83</v>
      </c>
      <c r="AW600" s="13" t="s">
        <v>32</v>
      </c>
      <c r="AX600" s="13" t="s">
        <v>78</v>
      </c>
      <c r="AY600" s="236" t="s">
        <v>135</v>
      </c>
    </row>
    <row r="601" s="13" customFormat="1">
      <c r="A601" s="13"/>
      <c r="B601" s="226"/>
      <c r="C601" s="227"/>
      <c r="D601" s="228" t="s">
        <v>153</v>
      </c>
      <c r="E601" s="229" t="s">
        <v>1</v>
      </c>
      <c r="F601" s="230" t="s">
        <v>303</v>
      </c>
      <c r="G601" s="227"/>
      <c r="H601" s="229" t="s">
        <v>1</v>
      </c>
      <c r="I601" s="231"/>
      <c r="J601" s="227"/>
      <c r="K601" s="227"/>
      <c r="L601" s="232"/>
      <c r="M601" s="233"/>
      <c r="N601" s="234"/>
      <c r="O601" s="234"/>
      <c r="P601" s="234"/>
      <c r="Q601" s="234"/>
      <c r="R601" s="234"/>
      <c r="S601" s="234"/>
      <c r="T601" s="235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6" t="s">
        <v>153</v>
      </c>
      <c r="AU601" s="236" t="s">
        <v>142</v>
      </c>
      <c r="AV601" s="13" t="s">
        <v>83</v>
      </c>
      <c r="AW601" s="13" t="s">
        <v>32</v>
      </c>
      <c r="AX601" s="13" t="s">
        <v>78</v>
      </c>
      <c r="AY601" s="236" t="s">
        <v>135</v>
      </c>
    </row>
    <row r="602" s="14" customFormat="1">
      <c r="A602" s="14"/>
      <c r="B602" s="237"/>
      <c r="C602" s="238"/>
      <c r="D602" s="228" t="s">
        <v>153</v>
      </c>
      <c r="E602" s="239" t="s">
        <v>1</v>
      </c>
      <c r="F602" s="240" t="s">
        <v>365</v>
      </c>
      <c r="G602" s="238"/>
      <c r="H602" s="241">
        <v>15.85</v>
      </c>
      <c r="I602" s="242"/>
      <c r="J602" s="238"/>
      <c r="K602" s="238"/>
      <c r="L602" s="243"/>
      <c r="M602" s="244"/>
      <c r="N602" s="245"/>
      <c r="O602" s="245"/>
      <c r="P602" s="245"/>
      <c r="Q602" s="245"/>
      <c r="R602" s="245"/>
      <c r="S602" s="245"/>
      <c r="T602" s="246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7" t="s">
        <v>153</v>
      </c>
      <c r="AU602" s="247" t="s">
        <v>142</v>
      </c>
      <c r="AV602" s="14" t="s">
        <v>142</v>
      </c>
      <c r="AW602" s="14" t="s">
        <v>32</v>
      </c>
      <c r="AX602" s="14" t="s">
        <v>78</v>
      </c>
      <c r="AY602" s="247" t="s">
        <v>135</v>
      </c>
    </row>
    <row r="603" s="13" customFormat="1">
      <c r="A603" s="13"/>
      <c r="B603" s="226"/>
      <c r="C603" s="227"/>
      <c r="D603" s="228" t="s">
        <v>153</v>
      </c>
      <c r="E603" s="229" t="s">
        <v>1</v>
      </c>
      <c r="F603" s="230" t="s">
        <v>305</v>
      </c>
      <c r="G603" s="227"/>
      <c r="H603" s="229" t="s">
        <v>1</v>
      </c>
      <c r="I603" s="231"/>
      <c r="J603" s="227"/>
      <c r="K603" s="227"/>
      <c r="L603" s="232"/>
      <c r="M603" s="233"/>
      <c r="N603" s="234"/>
      <c r="O603" s="234"/>
      <c r="P603" s="234"/>
      <c r="Q603" s="234"/>
      <c r="R603" s="234"/>
      <c r="S603" s="234"/>
      <c r="T603" s="235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6" t="s">
        <v>153</v>
      </c>
      <c r="AU603" s="236" t="s">
        <v>142</v>
      </c>
      <c r="AV603" s="13" t="s">
        <v>83</v>
      </c>
      <c r="AW603" s="13" t="s">
        <v>32</v>
      </c>
      <c r="AX603" s="13" t="s">
        <v>78</v>
      </c>
      <c r="AY603" s="236" t="s">
        <v>135</v>
      </c>
    </row>
    <row r="604" s="14" customFormat="1">
      <c r="A604" s="14"/>
      <c r="B604" s="237"/>
      <c r="C604" s="238"/>
      <c r="D604" s="228" t="s">
        <v>153</v>
      </c>
      <c r="E604" s="239" t="s">
        <v>1</v>
      </c>
      <c r="F604" s="240" t="s">
        <v>365</v>
      </c>
      <c r="G604" s="238"/>
      <c r="H604" s="241">
        <v>15.85</v>
      </c>
      <c r="I604" s="242"/>
      <c r="J604" s="238"/>
      <c r="K604" s="238"/>
      <c r="L604" s="243"/>
      <c r="M604" s="244"/>
      <c r="N604" s="245"/>
      <c r="O604" s="245"/>
      <c r="P604" s="245"/>
      <c r="Q604" s="245"/>
      <c r="R604" s="245"/>
      <c r="S604" s="245"/>
      <c r="T604" s="246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7" t="s">
        <v>153</v>
      </c>
      <c r="AU604" s="247" t="s">
        <v>142</v>
      </c>
      <c r="AV604" s="14" t="s">
        <v>142</v>
      </c>
      <c r="AW604" s="14" t="s">
        <v>32</v>
      </c>
      <c r="AX604" s="14" t="s">
        <v>78</v>
      </c>
      <c r="AY604" s="247" t="s">
        <v>135</v>
      </c>
    </row>
    <row r="605" s="13" customFormat="1">
      <c r="A605" s="13"/>
      <c r="B605" s="226"/>
      <c r="C605" s="227"/>
      <c r="D605" s="228" t="s">
        <v>153</v>
      </c>
      <c r="E605" s="229" t="s">
        <v>1</v>
      </c>
      <c r="F605" s="230" t="s">
        <v>366</v>
      </c>
      <c r="G605" s="227"/>
      <c r="H605" s="229" t="s">
        <v>1</v>
      </c>
      <c r="I605" s="231"/>
      <c r="J605" s="227"/>
      <c r="K605" s="227"/>
      <c r="L605" s="232"/>
      <c r="M605" s="233"/>
      <c r="N605" s="234"/>
      <c r="O605" s="234"/>
      <c r="P605" s="234"/>
      <c r="Q605" s="234"/>
      <c r="R605" s="234"/>
      <c r="S605" s="234"/>
      <c r="T605" s="235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6" t="s">
        <v>153</v>
      </c>
      <c r="AU605" s="236" t="s">
        <v>142</v>
      </c>
      <c r="AV605" s="13" t="s">
        <v>83</v>
      </c>
      <c r="AW605" s="13" t="s">
        <v>32</v>
      </c>
      <c r="AX605" s="13" t="s">
        <v>78</v>
      </c>
      <c r="AY605" s="236" t="s">
        <v>135</v>
      </c>
    </row>
    <row r="606" s="14" customFormat="1">
      <c r="A606" s="14"/>
      <c r="B606" s="237"/>
      <c r="C606" s="238"/>
      <c r="D606" s="228" t="s">
        <v>153</v>
      </c>
      <c r="E606" s="239" t="s">
        <v>1</v>
      </c>
      <c r="F606" s="240" t="s">
        <v>867</v>
      </c>
      <c r="G606" s="238"/>
      <c r="H606" s="241">
        <v>9.75</v>
      </c>
      <c r="I606" s="242"/>
      <c r="J606" s="238"/>
      <c r="K606" s="238"/>
      <c r="L606" s="243"/>
      <c r="M606" s="244"/>
      <c r="N606" s="245"/>
      <c r="O606" s="245"/>
      <c r="P606" s="245"/>
      <c r="Q606" s="245"/>
      <c r="R606" s="245"/>
      <c r="S606" s="245"/>
      <c r="T606" s="246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7" t="s">
        <v>153</v>
      </c>
      <c r="AU606" s="247" t="s">
        <v>142</v>
      </c>
      <c r="AV606" s="14" t="s">
        <v>142</v>
      </c>
      <c r="AW606" s="14" t="s">
        <v>32</v>
      </c>
      <c r="AX606" s="14" t="s">
        <v>78</v>
      </c>
      <c r="AY606" s="247" t="s">
        <v>135</v>
      </c>
    </row>
    <row r="607" s="15" customFormat="1">
      <c r="A607" s="15"/>
      <c r="B607" s="248"/>
      <c r="C607" s="249"/>
      <c r="D607" s="228" t="s">
        <v>153</v>
      </c>
      <c r="E607" s="250" t="s">
        <v>1</v>
      </c>
      <c r="F607" s="251" t="s">
        <v>158</v>
      </c>
      <c r="G607" s="249"/>
      <c r="H607" s="252">
        <v>41.450000000000003</v>
      </c>
      <c r="I607" s="253"/>
      <c r="J607" s="249"/>
      <c r="K607" s="249"/>
      <c r="L607" s="254"/>
      <c r="M607" s="255"/>
      <c r="N607" s="256"/>
      <c r="O607" s="256"/>
      <c r="P607" s="256"/>
      <c r="Q607" s="256"/>
      <c r="R607" s="256"/>
      <c r="S607" s="256"/>
      <c r="T607" s="257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58" t="s">
        <v>153</v>
      </c>
      <c r="AU607" s="258" t="s">
        <v>142</v>
      </c>
      <c r="AV607" s="15" t="s">
        <v>141</v>
      </c>
      <c r="AW607" s="15" t="s">
        <v>32</v>
      </c>
      <c r="AX607" s="15" t="s">
        <v>83</v>
      </c>
      <c r="AY607" s="258" t="s">
        <v>135</v>
      </c>
    </row>
    <row r="608" s="2" customFormat="1" ht="16.5" customHeight="1">
      <c r="A608" s="38"/>
      <c r="B608" s="39"/>
      <c r="C608" s="259" t="s">
        <v>868</v>
      </c>
      <c r="D608" s="259" t="s">
        <v>205</v>
      </c>
      <c r="E608" s="260" t="s">
        <v>869</v>
      </c>
      <c r="F608" s="261" t="s">
        <v>870</v>
      </c>
      <c r="G608" s="262" t="s">
        <v>140</v>
      </c>
      <c r="H608" s="263">
        <v>11.398999999999999</v>
      </c>
      <c r="I608" s="264"/>
      <c r="J608" s="265">
        <f>ROUND(I608*H608,2)</f>
        <v>0</v>
      </c>
      <c r="K608" s="266"/>
      <c r="L608" s="267"/>
      <c r="M608" s="268" t="s">
        <v>1</v>
      </c>
      <c r="N608" s="269" t="s">
        <v>44</v>
      </c>
      <c r="O608" s="91"/>
      <c r="P608" s="222">
        <f>O608*H608</f>
        <v>0</v>
      </c>
      <c r="Q608" s="222">
        <v>0.00069999999999999999</v>
      </c>
      <c r="R608" s="222">
        <f>Q608*H608</f>
        <v>0.0079792999999999999</v>
      </c>
      <c r="S608" s="222">
        <v>0</v>
      </c>
      <c r="T608" s="223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24" t="s">
        <v>321</v>
      </c>
      <c r="AT608" s="224" t="s">
        <v>205</v>
      </c>
      <c r="AU608" s="224" t="s">
        <v>142</v>
      </c>
      <c r="AY608" s="17" t="s">
        <v>135</v>
      </c>
      <c r="BE608" s="225">
        <f>IF(N608="základní",J608,0)</f>
        <v>0</v>
      </c>
      <c r="BF608" s="225">
        <f>IF(N608="snížená",J608,0)</f>
        <v>0</v>
      </c>
      <c r="BG608" s="225">
        <f>IF(N608="zákl. přenesená",J608,0)</f>
        <v>0</v>
      </c>
      <c r="BH608" s="225">
        <f>IF(N608="sníž. přenesená",J608,0)</f>
        <v>0</v>
      </c>
      <c r="BI608" s="225">
        <f>IF(N608="nulová",J608,0)</f>
        <v>0</v>
      </c>
      <c r="BJ608" s="17" t="s">
        <v>142</v>
      </c>
      <c r="BK608" s="225">
        <f>ROUND(I608*H608,2)</f>
        <v>0</v>
      </c>
      <c r="BL608" s="17" t="s">
        <v>224</v>
      </c>
      <c r="BM608" s="224" t="s">
        <v>871</v>
      </c>
    </row>
    <row r="609" s="13" customFormat="1">
      <c r="A609" s="13"/>
      <c r="B609" s="226"/>
      <c r="C609" s="227"/>
      <c r="D609" s="228" t="s">
        <v>153</v>
      </c>
      <c r="E609" s="229" t="s">
        <v>1</v>
      </c>
      <c r="F609" s="230" t="s">
        <v>866</v>
      </c>
      <c r="G609" s="227"/>
      <c r="H609" s="229" t="s">
        <v>1</v>
      </c>
      <c r="I609" s="231"/>
      <c r="J609" s="227"/>
      <c r="K609" s="227"/>
      <c r="L609" s="232"/>
      <c r="M609" s="233"/>
      <c r="N609" s="234"/>
      <c r="O609" s="234"/>
      <c r="P609" s="234"/>
      <c r="Q609" s="234"/>
      <c r="R609" s="234"/>
      <c r="S609" s="234"/>
      <c r="T609" s="235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6" t="s">
        <v>153</v>
      </c>
      <c r="AU609" s="236" t="s">
        <v>142</v>
      </c>
      <c r="AV609" s="13" t="s">
        <v>83</v>
      </c>
      <c r="AW609" s="13" t="s">
        <v>32</v>
      </c>
      <c r="AX609" s="13" t="s">
        <v>78</v>
      </c>
      <c r="AY609" s="236" t="s">
        <v>135</v>
      </c>
    </row>
    <row r="610" s="13" customFormat="1">
      <c r="A610" s="13"/>
      <c r="B610" s="226"/>
      <c r="C610" s="227"/>
      <c r="D610" s="228" t="s">
        <v>153</v>
      </c>
      <c r="E610" s="229" t="s">
        <v>1</v>
      </c>
      <c r="F610" s="230" t="s">
        <v>303</v>
      </c>
      <c r="G610" s="227"/>
      <c r="H610" s="229" t="s">
        <v>1</v>
      </c>
      <c r="I610" s="231"/>
      <c r="J610" s="227"/>
      <c r="K610" s="227"/>
      <c r="L610" s="232"/>
      <c r="M610" s="233"/>
      <c r="N610" s="234"/>
      <c r="O610" s="234"/>
      <c r="P610" s="234"/>
      <c r="Q610" s="234"/>
      <c r="R610" s="234"/>
      <c r="S610" s="234"/>
      <c r="T610" s="235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6" t="s">
        <v>153</v>
      </c>
      <c r="AU610" s="236" t="s">
        <v>142</v>
      </c>
      <c r="AV610" s="13" t="s">
        <v>83</v>
      </c>
      <c r="AW610" s="13" t="s">
        <v>32</v>
      </c>
      <c r="AX610" s="13" t="s">
        <v>78</v>
      </c>
      <c r="AY610" s="236" t="s">
        <v>135</v>
      </c>
    </row>
    <row r="611" s="14" customFormat="1">
      <c r="A611" s="14"/>
      <c r="B611" s="237"/>
      <c r="C611" s="238"/>
      <c r="D611" s="228" t="s">
        <v>153</v>
      </c>
      <c r="E611" s="239" t="s">
        <v>1</v>
      </c>
      <c r="F611" s="240" t="s">
        <v>365</v>
      </c>
      <c r="G611" s="238"/>
      <c r="H611" s="241">
        <v>15.85</v>
      </c>
      <c r="I611" s="242"/>
      <c r="J611" s="238"/>
      <c r="K611" s="238"/>
      <c r="L611" s="243"/>
      <c r="M611" s="244"/>
      <c r="N611" s="245"/>
      <c r="O611" s="245"/>
      <c r="P611" s="245"/>
      <c r="Q611" s="245"/>
      <c r="R611" s="245"/>
      <c r="S611" s="245"/>
      <c r="T611" s="246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7" t="s">
        <v>153</v>
      </c>
      <c r="AU611" s="247" t="s">
        <v>142</v>
      </c>
      <c r="AV611" s="14" t="s">
        <v>142</v>
      </c>
      <c r="AW611" s="14" t="s">
        <v>32</v>
      </c>
      <c r="AX611" s="14" t="s">
        <v>78</v>
      </c>
      <c r="AY611" s="247" t="s">
        <v>135</v>
      </c>
    </row>
    <row r="612" s="13" customFormat="1">
      <c r="A612" s="13"/>
      <c r="B612" s="226"/>
      <c r="C612" s="227"/>
      <c r="D612" s="228" t="s">
        <v>153</v>
      </c>
      <c r="E612" s="229" t="s">
        <v>1</v>
      </c>
      <c r="F612" s="230" t="s">
        <v>305</v>
      </c>
      <c r="G612" s="227"/>
      <c r="H612" s="229" t="s">
        <v>1</v>
      </c>
      <c r="I612" s="231"/>
      <c r="J612" s="227"/>
      <c r="K612" s="227"/>
      <c r="L612" s="232"/>
      <c r="M612" s="233"/>
      <c r="N612" s="234"/>
      <c r="O612" s="234"/>
      <c r="P612" s="234"/>
      <c r="Q612" s="234"/>
      <c r="R612" s="234"/>
      <c r="S612" s="234"/>
      <c r="T612" s="235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6" t="s">
        <v>153</v>
      </c>
      <c r="AU612" s="236" t="s">
        <v>142</v>
      </c>
      <c r="AV612" s="13" t="s">
        <v>83</v>
      </c>
      <c r="AW612" s="13" t="s">
        <v>32</v>
      </c>
      <c r="AX612" s="13" t="s">
        <v>78</v>
      </c>
      <c r="AY612" s="236" t="s">
        <v>135</v>
      </c>
    </row>
    <row r="613" s="14" customFormat="1">
      <c r="A613" s="14"/>
      <c r="B613" s="237"/>
      <c r="C613" s="238"/>
      <c r="D613" s="228" t="s">
        <v>153</v>
      </c>
      <c r="E613" s="239" t="s">
        <v>1</v>
      </c>
      <c r="F613" s="240" t="s">
        <v>365</v>
      </c>
      <c r="G613" s="238"/>
      <c r="H613" s="241">
        <v>15.85</v>
      </c>
      <c r="I613" s="242"/>
      <c r="J613" s="238"/>
      <c r="K613" s="238"/>
      <c r="L613" s="243"/>
      <c r="M613" s="244"/>
      <c r="N613" s="245"/>
      <c r="O613" s="245"/>
      <c r="P613" s="245"/>
      <c r="Q613" s="245"/>
      <c r="R613" s="245"/>
      <c r="S613" s="245"/>
      <c r="T613" s="246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7" t="s">
        <v>153</v>
      </c>
      <c r="AU613" s="247" t="s">
        <v>142</v>
      </c>
      <c r="AV613" s="14" t="s">
        <v>142</v>
      </c>
      <c r="AW613" s="14" t="s">
        <v>32</v>
      </c>
      <c r="AX613" s="14" t="s">
        <v>78</v>
      </c>
      <c r="AY613" s="247" t="s">
        <v>135</v>
      </c>
    </row>
    <row r="614" s="13" customFormat="1">
      <c r="A614" s="13"/>
      <c r="B614" s="226"/>
      <c r="C614" s="227"/>
      <c r="D614" s="228" t="s">
        <v>153</v>
      </c>
      <c r="E614" s="229" t="s">
        <v>1</v>
      </c>
      <c r="F614" s="230" t="s">
        <v>366</v>
      </c>
      <c r="G614" s="227"/>
      <c r="H614" s="229" t="s">
        <v>1</v>
      </c>
      <c r="I614" s="231"/>
      <c r="J614" s="227"/>
      <c r="K614" s="227"/>
      <c r="L614" s="232"/>
      <c r="M614" s="233"/>
      <c r="N614" s="234"/>
      <c r="O614" s="234"/>
      <c r="P614" s="234"/>
      <c r="Q614" s="234"/>
      <c r="R614" s="234"/>
      <c r="S614" s="234"/>
      <c r="T614" s="235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6" t="s">
        <v>153</v>
      </c>
      <c r="AU614" s="236" t="s">
        <v>142</v>
      </c>
      <c r="AV614" s="13" t="s">
        <v>83</v>
      </c>
      <c r="AW614" s="13" t="s">
        <v>32</v>
      </c>
      <c r="AX614" s="13" t="s">
        <v>78</v>
      </c>
      <c r="AY614" s="236" t="s">
        <v>135</v>
      </c>
    </row>
    <row r="615" s="14" customFormat="1">
      <c r="A615" s="14"/>
      <c r="B615" s="237"/>
      <c r="C615" s="238"/>
      <c r="D615" s="228" t="s">
        <v>153</v>
      </c>
      <c r="E615" s="239" t="s">
        <v>1</v>
      </c>
      <c r="F615" s="240" t="s">
        <v>867</v>
      </c>
      <c r="G615" s="238"/>
      <c r="H615" s="241">
        <v>9.75</v>
      </c>
      <c r="I615" s="242"/>
      <c r="J615" s="238"/>
      <c r="K615" s="238"/>
      <c r="L615" s="243"/>
      <c r="M615" s="244"/>
      <c r="N615" s="245"/>
      <c r="O615" s="245"/>
      <c r="P615" s="245"/>
      <c r="Q615" s="245"/>
      <c r="R615" s="245"/>
      <c r="S615" s="245"/>
      <c r="T615" s="246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7" t="s">
        <v>153</v>
      </c>
      <c r="AU615" s="247" t="s">
        <v>142</v>
      </c>
      <c r="AV615" s="14" t="s">
        <v>142</v>
      </c>
      <c r="AW615" s="14" t="s">
        <v>32</v>
      </c>
      <c r="AX615" s="14" t="s">
        <v>78</v>
      </c>
      <c r="AY615" s="247" t="s">
        <v>135</v>
      </c>
    </row>
    <row r="616" s="15" customFormat="1">
      <c r="A616" s="15"/>
      <c r="B616" s="248"/>
      <c r="C616" s="249"/>
      <c r="D616" s="228" t="s">
        <v>153</v>
      </c>
      <c r="E616" s="250" t="s">
        <v>1</v>
      </c>
      <c r="F616" s="251" t="s">
        <v>158</v>
      </c>
      <c r="G616" s="249"/>
      <c r="H616" s="252">
        <v>41.450000000000003</v>
      </c>
      <c r="I616" s="253"/>
      <c r="J616" s="249"/>
      <c r="K616" s="249"/>
      <c r="L616" s="254"/>
      <c r="M616" s="255"/>
      <c r="N616" s="256"/>
      <c r="O616" s="256"/>
      <c r="P616" s="256"/>
      <c r="Q616" s="256"/>
      <c r="R616" s="256"/>
      <c r="S616" s="256"/>
      <c r="T616" s="257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58" t="s">
        <v>153</v>
      </c>
      <c r="AU616" s="258" t="s">
        <v>142</v>
      </c>
      <c r="AV616" s="15" t="s">
        <v>141</v>
      </c>
      <c r="AW616" s="15" t="s">
        <v>32</v>
      </c>
      <c r="AX616" s="15" t="s">
        <v>83</v>
      </c>
      <c r="AY616" s="258" t="s">
        <v>135</v>
      </c>
    </row>
    <row r="617" s="14" customFormat="1">
      <c r="A617" s="14"/>
      <c r="B617" s="237"/>
      <c r="C617" s="238"/>
      <c r="D617" s="228" t="s">
        <v>153</v>
      </c>
      <c r="E617" s="238"/>
      <c r="F617" s="240" t="s">
        <v>872</v>
      </c>
      <c r="G617" s="238"/>
      <c r="H617" s="241">
        <v>11.398999999999999</v>
      </c>
      <c r="I617" s="242"/>
      <c r="J617" s="238"/>
      <c r="K617" s="238"/>
      <c r="L617" s="243"/>
      <c r="M617" s="244"/>
      <c r="N617" s="245"/>
      <c r="O617" s="245"/>
      <c r="P617" s="245"/>
      <c r="Q617" s="245"/>
      <c r="R617" s="245"/>
      <c r="S617" s="245"/>
      <c r="T617" s="246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7" t="s">
        <v>153</v>
      </c>
      <c r="AU617" s="247" t="s">
        <v>142</v>
      </c>
      <c r="AV617" s="14" t="s">
        <v>142</v>
      </c>
      <c r="AW617" s="14" t="s">
        <v>4</v>
      </c>
      <c r="AX617" s="14" t="s">
        <v>83</v>
      </c>
      <c r="AY617" s="247" t="s">
        <v>135</v>
      </c>
    </row>
    <row r="618" s="2" customFormat="1" ht="24.15" customHeight="1">
      <c r="A618" s="38"/>
      <c r="B618" s="39"/>
      <c r="C618" s="212" t="s">
        <v>873</v>
      </c>
      <c r="D618" s="212" t="s">
        <v>137</v>
      </c>
      <c r="E618" s="213" t="s">
        <v>874</v>
      </c>
      <c r="F618" s="214" t="s">
        <v>875</v>
      </c>
      <c r="G618" s="215" t="s">
        <v>140</v>
      </c>
      <c r="H618" s="216">
        <v>16.199999999999999</v>
      </c>
      <c r="I618" s="217"/>
      <c r="J618" s="218">
        <f>ROUND(I618*H618,2)</f>
        <v>0</v>
      </c>
      <c r="K618" s="219"/>
      <c r="L618" s="44"/>
      <c r="M618" s="220" t="s">
        <v>1</v>
      </c>
      <c r="N618" s="221" t="s">
        <v>44</v>
      </c>
      <c r="O618" s="91"/>
      <c r="P618" s="222">
        <f>O618*H618</f>
        <v>0</v>
      </c>
      <c r="Q618" s="222">
        <v>0</v>
      </c>
      <c r="R618" s="222">
        <f>Q618*H618</f>
        <v>0</v>
      </c>
      <c r="S618" s="222">
        <v>0</v>
      </c>
      <c r="T618" s="223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24" t="s">
        <v>224</v>
      </c>
      <c r="AT618" s="224" t="s">
        <v>137</v>
      </c>
      <c r="AU618" s="224" t="s">
        <v>142</v>
      </c>
      <c r="AY618" s="17" t="s">
        <v>135</v>
      </c>
      <c r="BE618" s="225">
        <f>IF(N618="základní",J618,0)</f>
        <v>0</v>
      </c>
      <c r="BF618" s="225">
        <f>IF(N618="snížená",J618,0)</f>
        <v>0</v>
      </c>
      <c r="BG618" s="225">
        <f>IF(N618="zákl. přenesená",J618,0)</f>
        <v>0</v>
      </c>
      <c r="BH618" s="225">
        <f>IF(N618="sníž. přenesená",J618,0)</f>
        <v>0</v>
      </c>
      <c r="BI618" s="225">
        <f>IF(N618="nulová",J618,0)</f>
        <v>0</v>
      </c>
      <c r="BJ618" s="17" t="s">
        <v>142</v>
      </c>
      <c r="BK618" s="225">
        <f>ROUND(I618*H618,2)</f>
        <v>0</v>
      </c>
      <c r="BL618" s="17" t="s">
        <v>224</v>
      </c>
      <c r="BM618" s="224" t="s">
        <v>876</v>
      </c>
    </row>
    <row r="619" s="13" customFormat="1">
      <c r="A619" s="13"/>
      <c r="B619" s="226"/>
      <c r="C619" s="227"/>
      <c r="D619" s="228" t="s">
        <v>153</v>
      </c>
      <c r="E619" s="229" t="s">
        <v>1</v>
      </c>
      <c r="F619" s="230" t="s">
        <v>446</v>
      </c>
      <c r="G619" s="227"/>
      <c r="H619" s="229" t="s">
        <v>1</v>
      </c>
      <c r="I619" s="231"/>
      <c r="J619" s="227"/>
      <c r="K619" s="227"/>
      <c r="L619" s="232"/>
      <c r="M619" s="233"/>
      <c r="N619" s="234"/>
      <c r="O619" s="234"/>
      <c r="P619" s="234"/>
      <c r="Q619" s="234"/>
      <c r="R619" s="234"/>
      <c r="S619" s="234"/>
      <c r="T619" s="235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6" t="s">
        <v>153</v>
      </c>
      <c r="AU619" s="236" t="s">
        <v>142</v>
      </c>
      <c r="AV619" s="13" t="s">
        <v>83</v>
      </c>
      <c r="AW619" s="13" t="s">
        <v>32</v>
      </c>
      <c r="AX619" s="13" t="s">
        <v>78</v>
      </c>
      <c r="AY619" s="236" t="s">
        <v>135</v>
      </c>
    </row>
    <row r="620" s="14" customFormat="1">
      <c r="A620" s="14"/>
      <c r="B620" s="237"/>
      <c r="C620" s="238"/>
      <c r="D620" s="228" t="s">
        <v>153</v>
      </c>
      <c r="E620" s="239" t="s">
        <v>1</v>
      </c>
      <c r="F620" s="240" t="s">
        <v>433</v>
      </c>
      <c r="G620" s="238"/>
      <c r="H620" s="241">
        <v>8.0999999999999996</v>
      </c>
      <c r="I620" s="242"/>
      <c r="J620" s="238"/>
      <c r="K620" s="238"/>
      <c r="L620" s="243"/>
      <c r="M620" s="244"/>
      <c r="N620" s="245"/>
      <c r="O620" s="245"/>
      <c r="P620" s="245"/>
      <c r="Q620" s="245"/>
      <c r="R620" s="245"/>
      <c r="S620" s="245"/>
      <c r="T620" s="246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7" t="s">
        <v>153</v>
      </c>
      <c r="AU620" s="247" t="s">
        <v>142</v>
      </c>
      <c r="AV620" s="14" t="s">
        <v>142</v>
      </c>
      <c r="AW620" s="14" t="s">
        <v>32</v>
      </c>
      <c r="AX620" s="14" t="s">
        <v>78</v>
      </c>
      <c r="AY620" s="247" t="s">
        <v>135</v>
      </c>
    </row>
    <row r="621" s="13" customFormat="1">
      <c r="A621" s="13"/>
      <c r="B621" s="226"/>
      <c r="C621" s="227"/>
      <c r="D621" s="228" t="s">
        <v>153</v>
      </c>
      <c r="E621" s="229" t="s">
        <v>1</v>
      </c>
      <c r="F621" s="230" t="s">
        <v>448</v>
      </c>
      <c r="G621" s="227"/>
      <c r="H621" s="229" t="s">
        <v>1</v>
      </c>
      <c r="I621" s="231"/>
      <c r="J621" s="227"/>
      <c r="K621" s="227"/>
      <c r="L621" s="232"/>
      <c r="M621" s="233"/>
      <c r="N621" s="234"/>
      <c r="O621" s="234"/>
      <c r="P621" s="234"/>
      <c r="Q621" s="234"/>
      <c r="R621" s="234"/>
      <c r="S621" s="234"/>
      <c r="T621" s="235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6" t="s">
        <v>153</v>
      </c>
      <c r="AU621" s="236" t="s">
        <v>142</v>
      </c>
      <c r="AV621" s="13" t="s">
        <v>83</v>
      </c>
      <c r="AW621" s="13" t="s">
        <v>32</v>
      </c>
      <c r="AX621" s="13" t="s">
        <v>78</v>
      </c>
      <c r="AY621" s="236" t="s">
        <v>135</v>
      </c>
    </row>
    <row r="622" s="14" customFormat="1">
      <c r="A622" s="14"/>
      <c r="B622" s="237"/>
      <c r="C622" s="238"/>
      <c r="D622" s="228" t="s">
        <v>153</v>
      </c>
      <c r="E622" s="239" t="s">
        <v>1</v>
      </c>
      <c r="F622" s="240" t="s">
        <v>433</v>
      </c>
      <c r="G622" s="238"/>
      <c r="H622" s="241">
        <v>8.0999999999999996</v>
      </c>
      <c r="I622" s="242"/>
      <c r="J622" s="238"/>
      <c r="K622" s="238"/>
      <c r="L622" s="243"/>
      <c r="M622" s="244"/>
      <c r="N622" s="245"/>
      <c r="O622" s="245"/>
      <c r="P622" s="245"/>
      <c r="Q622" s="245"/>
      <c r="R622" s="245"/>
      <c r="S622" s="245"/>
      <c r="T622" s="246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7" t="s">
        <v>153</v>
      </c>
      <c r="AU622" s="247" t="s">
        <v>142</v>
      </c>
      <c r="AV622" s="14" t="s">
        <v>142</v>
      </c>
      <c r="AW622" s="14" t="s">
        <v>32</v>
      </c>
      <c r="AX622" s="14" t="s">
        <v>78</v>
      </c>
      <c r="AY622" s="247" t="s">
        <v>135</v>
      </c>
    </row>
    <row r="623" s="15" customFormat="1">
      <c r="A623" s="15"/>
      <c r="B623" s="248"/>
      <c r="C623" s="249"/>
      <c r="D623" s="228" t="s">
        <v>153</v>
      </c>
      <c r="E623" s="250" t="s">
        <v>1</v>
      </c>
      <c r="F623" s="251" t="s">
        <v>158</v>
      </c>
      <c r="G623" s="249"/>
      <c r="H623" s="252">
        <v>16.199999999999999</v>
      </c>
      <c r="I623" s="253"/>
      <c r="J623" s="249"/>
      <c r="K623" s="249"/>
      <c r="L623" s="254"/>
      <c r="M623" s="255"/>
      <c r="N623" s="256"/>
      <c r="O623" s="256"/>
      <c r="P623" s="256"/>
      <c r="Q623" s="256"/>
      <c r="R623" s="256"/>
      <c r="S623" s="256"/>
      <c r="T623" s="257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58" t="s">
        <v>153</v>
      </c>
      <c r="AU623" s="258" t="s">
        <v>142</v>
      </c>
      <c r="AV623" s="15" t="s">
        <v>141</v>
      </c>
      <c r="AW623" s="15" t="s">
        <v>32</v>
      </c>
      <c r="AX623" s="15" t="s">
        <v>83</v>
      </c>
      <c r="AY623" s="258" t="s">
        <v>135</v>
      </c>
    </row>
    <row r="624" s="2" customFormat="1" ht="16.5" customHeight="1">
      <c r="A624" s="38"/>
      <c r="B624" s="39"/>
      <c r="C624" s="259" t="s">
        <v>877</v>
      </c>
      <c r="D624" s="259" t="s">
        <v>205</v>
      </c>
      <c r="E624" s="260" t="s">
        <v>878</v>
      </c>
      <c r="F624" s="261" t="s">
        <v>879</v>
      </c>
      <c r="G624" s="262" t="s">
        <v>140</v>
      </c>
      <c r="H624" s="263">
        <v>18.629999999999999</v>
      </c>
      <c r="I624" s="264"/>
      <c r="J624" s="265">
        <f>ROUND(I624*H624,2)</f>
        <v>0</v>
      </c>
      <c r="K624" s="266"/>
      <c r="L624" s="267"/>
      <c r="M624" s="268" t="s">
        <v>1</v>
      </c>
      <c r="N624" s="269" t="s">
        <v>44</v>
      </c>
      <c r="O624" s="91"/>
      <c r="P624" s="222">
        <f>O624*H624</f>
        <v>0</v>
      </c>
      <c r="Q624" s="222">
        <v>0.00040000000000000002</v>
      </c>
      <c r="R624" s="222">
        <f>Q624*H624</f>
        <v>0.0074520000000000003</v>
      </c>
      <c r="S624" s="222">
        <v>0</v>
      </c>
      <c r="T624" s="223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24" t="s">
        <v>321</v>
      </c>
      <c r="AT624" s="224" t="s">
        <v>205</v>
      </c>
      <c r="AU624" s="224" t="s">
        <v>142</v>
      </c>
      <c r="AY624" s="17" t="s">
        <v>135</v>
      </c>
      <c r="BE624" s="225">
        <f>IF(N624="základní",J624,0)</f>
        <v>0</v>
      </c>
      <c r="BF624" s="225">
        <f>IF(N624="snížená",J624,0)</f>
        <v>0</v>
      </c>
      <c r="BG624" s="225">
        <f>IF(N624="zákl. přenesená",J624,0)</f>
        <v>0</v>
      </c>
      <c r="BH624" s="225">
        <f>IF(N624="sníž. přenesená",J624,0)</f>
        <v>0</v>
      </c>
      <c r="BI624" s="225">
        <f>IF(N624="nulová",J624,0)</f>
        <v>0</v>
      </c>
      <c r="BJ624" s="17" t="s">
        <v>142</v>
      </c>
      <c r="BK624" s="225">
        <f>ROUND(I624*H624,2)</f>
        <v>0</v>
      </c>
      <c r="BL624" s="17" t="s">
        <v>224</v>
      </c>
      <c r="BM624" s="224" t="s">
        <v>880</v>
      </c>
    </row>
    <row r="625" s="14" customFormat="1">
      <c r="A625" s="14"/>
      <c r="B625" s="237"/>
      <c r="C625" s="238"/>
      <c r="D625" s="228" t="s">
        <v>153</v>
      </c>
      <c r="E625" s="238"/>
      <c r="F625" s="240" t="s">
        <v>881</v>
      </c>
      <c r="G625" s="238"/>
      <c r="H625" s="241">
        <v>18.629999999999999</v>
      </c>
      <c r="I625" s="242"/>
      <c r="J625" s="238"/>
      <c r="K625" s="238"/>
      <c r="L625" s="243"/>
      <c r="M625" s="244"/>
      <c r="N625" s="245"/>
      <c r="O625" s="245"/>
      <c r="P625" s="245"/>
      <c r="Q625" s="245"/>
      <c r="R625" s="245"/>
      <c r="S625" s="245"/>
      <c r="T625" s="246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7" t="s">
        <v>153</v>
      </c>
      <c r="AU625" s="247" t="s">
        <v>142</v>
      </c>
      <c r="AV625" s="14" t="s">
        <v>142</v>
      </c>
      <c r="AW625" s="14" t="s">
        <v>4</v>
      </c>
      <c r="AX625" s="14" t="s">
        <v>83</v>
      </c>
      <c r="AY625" s="247" t="s">
        <v>135</v>
      </c>
    </row>
    <row r="626" s="2" customFormat="1" ht="24.15" customHeight="1">
      <c r="A626" s="38"/>
      <c r="B626" s="39"/>
      <c r="C626" s="212" t="s">
        <v>882</v>
      </c>
      <c r="D626" s="212" t="s">
        <v>137</v>
      </c>
      <c r="E626" s="213" t="s">
        <v>883</v>
      </c>
      <c r="F626" s="214" t="s">
        <v>884</v>
      </c>
      <c r="G626" s="215" t="s">
        <v>191</v>
      </c>
      <c r="H626" s="216">
        <v>0.44700000000000001</v>
      </c>
      <c r="I626" s="217"/>
      <c r="J626" s="218">
        <f>ROUND(I626*H626,2)</f>
        <v>0</v>
      </c>
      <c r="K626" s="219"/>
      <c r="L626" s="44"/>
      <c r="M626" s="220" t="s">
        <v>1</v>
      </c>
      <c r="N626" s="221" t="s">
        <v>44</v>
      </c>
      <c r="O626" s="91"/>
      <c r="P626" s="222">
        <f>O626*H626</f>
        <v>0</v>
      </c>
      <c r="Q626" s="222">
        <v>0</v>
      </c>
      <c r="R626" s="222">
        <f>Q626*H626</f>
        <v>0</v>
      </c>
      <c r="S626" s="222">
        <v>0</v>
      </c>
      <c r="T626" s="223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24" t="s">
        <v>224</v>
      </c>
      <c r="AT626" s="224" t="s">
        <v>137</v>
      </c>
      <c r="AU626" s="224" t="s">
        <v>142</v>
      </c>
      <c r="AY626" s="17" t="s">
        <v>135</v>
      </c>
      <c r="BE626" s="225">
        <f>IF(N626="základní",J626,0)</f>
        <v>0</v>
      </c>
      <c r="BF626" s="225">
        <f>IF(N626="snížená",J626,0)</f>
        <v>0</v>
      </c>
      <c r="BG626" s="225">
        <f>IF(N626="zákl. přenesená",J626,0)</f>
        <v>0</v>
      </c>
      <c r="BH626" s="225">
        <f>IF(N626="sníž. přenesená",J626,0)</f>
        <v>0</v>
      </c>
      <c r="BI626" s="225">
        <f>IF(N626="nulová",J626,0)</f>
        <v>0</v>
      </c>
      <c r="BJ626" s="17" t="s">
        <v>142</v>
      </c>
      <c r="BK626" s="225">
        <f>ROUND(I626*H626,2)</f>
        <v>0</v>
      </c>
      <c r="BL626" s="17" t="s">
        <v>224</v>
      </c>
      <c r="BM626" s="224" t="s">
        <v>885</v>
      </c>
    </row>
    <row r="627" s="12" customFormat="1" ht="22.8" customHeight="1">
      <c r="A627" s="12"/>
      <c r="B627" s="196"/>
      <c r="C627" s="197"/>
      <c r="D627" s="198" t="s">
        <v>77</v>
      </c>
      <c r="E627" s="210" t="s">
        <v>886</v>
      </c>
      <c r="F627" s="210" t="s">
        <v>887</v>
      </c>
      <c r="G627" s="197"/>
      <c r="H627" s="197"/>
      <c r="I627" s="200"/>
      <c r="J627" s="211">
        <f>BK627</f>
        <v>0</v>
      </c>
      <c r="K627" s="197"/>
      <c r="L627" s="202"/>
      <c r="M627" s="203"/>
      <c r="N627" s="204"/>
      <c r="O627" s="204"/>
      <c r="P627" s="205">
        <f>SUM(P628:P652)</f>
        <v>0</v>
      </c>
      <c r="Q627" s="204"/>
      <c r="R627" s="205">
        <f>SUM(R628:R652)</f>
        <v>0</v>
      </c>
      <c r="S627" s="204"/>
      <c r="T627" s="206">
        <f>SUM(T628:T652)</f>
        <v>0</v>
      </c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R627" s="207" t="s">
        <v>142</v>
      </c>
      <c r="AT627" s="208" t="s">
        <v>77</v>
      </c>
      <c r="AU627" s="208" t="s">
        <v>83</v>
      </c>
      <c r="AY627" s="207" t="s">
        <v>135</v>
      </c>
      <c r="BK627" s="209">
        <f>SUM(BK628:BK652)</f>
        <v>0</v>
      </c>
    </row>
    <row r="628" s="2" customFormat="1" ht="16.5" customHeight="1">
      <c r="A628" s="38"/>
      <c r="B628" s="39"/>
      <c r="C628" s="212" t="s">
        <v>888</v>
      </c>
      <c r="D628" s="212" t="s">
        <v>137</v>
      </c>
      <c r="E628" s="213" t="s">
        <v>889</v>
      </c>
      <c r="F628" s="214" t="s">
        <v>890</v>
      </c>
      <c r="G628" s="215" t="s">
        <v>146</v>
      </c>
      <c r="H628" s="216">
        <v>70</v>
      </c>
      <c r="I628" s="217"/>
      <c r="J628" s="218">
        <f>ROUND(I628*H628,2)</f>
        <v>0</v>
      </c>
      <c r="K628" s="219"/>
      <c r="L628" s="44"/>
      <c r="M628" s="220" t="s">
        <v>1</v>
      </c>
      <c r="N628" s="221" t="s">
        <v>44</v>
      </c>
      <c r="O628" s="91"/>
      <c r="P628" s="222">
        <f>O628*H628</f>
        <v>0</v>
      </c>
      <c r="Q628" s="222">
        <v>0</v>
      </c>
      <c r="R628" s="222">
        <f>Q628*H628</f>
        <v>0</v>
      </c>
      <c r="S628" s="222">
        <v>0</v>
      </c>
      <c r="T628" s="223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24" t="s">
        <v>141</v>
      </c>
      <c r="AT628" s="224" t="s">
        <v>137</v>
      </c>
      <c r="AU628" s="224" t="s">
        <v>142</v>
      </c>
      <c r="AY628" s="17" t="s">
        <v>135</v>
      </c>
      <c r="BE628" s="225">
        <f>IF(N628="základní",J628,0)</f>
        <v>0</v>
      </c>
      <c r="BF628" s="225">
        <f>IF(N628="snížená",J628,0)</f>
        <v>0</v>
      </c>
      <c r="BG628" s="225">
        <f>IF(N628="zákl. přenesená",J628,0)</f>
        <v>0</v>
      </c>
      <c r="BH628" s="225">
        <f>IF(N628="sníž. přenesená",J628,0)</f>
        <v>0</v>
      </c>
      <c r="BI628" s="225">
        <f>IF(N628="nulová",J628,0)</f>
        <v>0</v>
      </c>
      <c r="BJ628" s="17" t="s">
        <v>142</v>
      </c>
      <c r="BK628" s="225">
        <f>ROUND(I628*H628,2)</f>
        <v>0</v>
      </c>
      <c r="BL628" s="17" t="s">
        <v>141</v>
      </c>
      <c r="BM628" s="224" t="s">
        <v>891</v>
      </c>
    </row>
    <row r="629" s="2" customFormat="1" ht="16.5" customHeight="1">
      <c r="A629" s="38"/>
      <c r="B629" s="39"/>
      <c r="C629" s="212" t="s">
        <v>892</v>
      </c>
      <c r="D629" s="212" t="s">
        <v>137</v>
      </c>
      <c r="E629" s="213" t="s">
        <v>893</v>
      </c>
      <c r="F629" s="214" t="s">
        <v>894</v>
      </c>
      <c r="G629" s="215" t="s">
        <v>146</v>
      </c>
      <c r="H629" s="216">
        <v>150</v>
      </c>
      <c r="I629" s="217"/>
      <c r="J629" s="218">
        <f>ROUND(I629*H629,2)</f>
        <v>0</v>
      </c>
      <c r="K629" s="219"/>
      <c r="L629" s="44"/>
      <c r="M629" s="220" t="s">
        <v>1</v>
      </c>
      <c r="N629" s="221" t="s">
        <v>44</v>
      </c>
      <c r="O629" s="91"/>
      <c r="P629" s="222">
        <f>O629*H629</f>
        <v>0</v>
      </c>
      <c r="Q629" s="222">
        <v>0</v>
      </c>
      <c r="R629" s="222">
        <f>Q629*H629</f>
        <v>0</v>
      </c>
      <c r="S629" s="222">
        <v>0</v>
      </c>
      <c r="T629" s="223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24" t="s">
        <v>141</v>
      </c>
      <c r="AT629" s="224" t="s">
        <v>137</v>
      </c>
      <c r="AU629" s="224" t="s">
        <v>142</v>
      </c>
      <c r="AY629" s="17" t="s">
        <v>135</v>
      </c>
      <c r="BE629" s="225">
        <f>IF(N629="základní",J629,0)</f>
        <v>0</v>
      </c>
      <c r="BF629" s="225">
        <f>IF(N629="snížená",J629,0)</f>
        <v>0</v>
      </c>
      <c r="BG629" s="225">
        <f>IF(N629="zákl. přenesená",J629,0)</f>
        <v>0</v>
      </c>
      <c r="BH629" s="225">
        <f>IF(N629="sníž. přenesená",J629,0)</f>
        <v>0</v>
      </c>
      <c r="BI629" s="225">
        <f>IF(N629="nulová",J629,0)</f>
        <v>0</v>
      </c>
      <c r="BJ629" s="17" t="s">
        <v>142</v>
      </c>
      <c r="BK629" s="225">
        <f>ROUND(I629*H629,2)</f>
        <v>0</v>
      </c>
      <c r="BL629" s="17" t="s">
        <v>141</v>
      </c>
      <c r="BM629" s="224" t="s">
        <v>895</v>
      </c>
    </row>
    <row r="630" s="2" customFormat="1" ht="16.5" customHeight="1">
      <c r="A630" s="38"/>
      <c r="B630" s="39"/>
      <c r="C630" s="212" t="s">
        <v>896</v>
      </c>
      <c r="D630" s="212" t="s">
        <v>137</v>
      </c>
      <c r="E630" s="213" t="s">
        <v>897</v>
      </c>
      <c r="F630" s="214" t="s">
        <v>898</v>
      </c>
      <c r="G630" s="215" t="s">
        <v>899</v>
      </c>
      <c r="H630" s="216">
        <v>2</v>
      </c>
      <c r="I630" s="217"/>
      <c r="J630" s="218">
        <f>ROUND(I630*H630,2)</f>
        <v>0</v>
      </c>
      <c r="K630" s="219"/>
      <c r="L630" s="44"/>
      <c r="M630" s="220" t="s">
        <v>1</v>
      </c>
      <c r="N630" s="221" t="s">
        <v>44</v>
      </c>
      <c r="O630" s="91"/>
      <c r="P630" s="222">
        <f>O630*H630</f>
        <v>0</v>
      </c>
      <c r="Q630" s="222">
        <v>0</v>
      </c>
      <c r="R630" s="222">
        <f>Q630*H630</f>
        <v>0</v>
      </c>
      <c r="S630" s="222">
        <v>0</v>
      </c>
      <c r="T630" s="223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24" t="s">
        <v>141</v>
      </c>
      <c r="AT630" s="224" t="s">
        <v>137</v>
      </c>
      <c r="AU630" s="224" t="s">
        <v>142</v>
      </c>
      <c r="AY630" s="17" t="s">
        <v>135</v>
      </c>
      <c r="BE630" s="225">
        <f>IF(N630="základní",J630,0)</f>
        <v>0</v>
      </c>
      <c r="BF630" s="225">
        <f>IF(N630="snížená",J630,0)</f>
        <v>0</v>
      </c>
      <c r="BG630" s="225">
        <f>IF(N630="zákl. přenesená",J630,0)</f>
        <v>0</v>
      </c>
      <c r="BH630" s="225">
        <f>IF(N630="sníž. přenesená",J630,0)</f>
        <v>0</v>
      </c>
      <c r="BI630" s="225">
        <f>IF(N630="nulová",J630,0)</f>
        <v>0</v>
      </c>
      <c r="BJ630" s="17" t="s">
        <v>142</v>
      </c>
      <c r="BK630" s="225">
        <f>ROUND(I630*H630,2)</f>
        <v>0</v>
      </c>
      <c r="BL630" s="17" t="s">
        <v>141</v>
      </c>
      <c r="BM630" s="224" t="s">
        <v>900</v>
      </c>
    </row>
    <row r="631" s="14" customFormat="1">
      <c r="A631" s="14"/>
      <c r="B631" s="237"/>
      <c r="C631" s="238"/>
      <c r="D631" s="228" t="s">
        <v>153</v>
      </c>
      <c r="E631" s="238"/>
      <c r="F631" s="240" t="s">
        <v>901</v>
      </c>
      <c r="G631" s="238"/>
      <c r="H631" s="241">
        <v>2</v>
      </c>
      <c r="I631" s="242"/>
      <c r="J631" s="238"/>
      <c r="K631" s="238"/>
      <c r="L631" s="243"/>
      <c r="M631" s="244"/>
      <c r="N631" s="245"/>
      <c r="O631" s="245"/>
      <c r="P631" s="245"/>
      <c r="Q631" s="245"/>
      <c r="R631" s="245"/>
      <c r="S631" s="245"/>
      <c r="T631" s="246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7" t="s">
        <v>153</v>
      </c>
      <c r="AU631" s="247" t="s">
        <v>142</v>
      </c>
      <c r="AV631" s="14" t="s">
        <v>142</v>
      </c>
      <c r="AW631" s="14" t="s">
        <v>4</v>
      </c>
      <c r="AX631" s="14" t="s">
        <v>83</v>
      </c>
      <c r="AY631" s="247" t="s">
        <v>135</v>
      </c>
    </row>
    <row r="632" s="2" customFormat="1" ht="16.5" customHeight="1">
      <c r="A632" s="38"/>
      <c r="B632" s="39"/>
      <c r="C632" s="212" t="s">
        <v>902</v>
      </c>
      <c r="D632" s="212" t="s">
        <v>137</v>
      </c>
      <c r="E632" s="213" t="s">
        <v>903</v>
      </c>
      <c r="F632" s="214" t="s">
        <v>904</v>
      </c>
      <c r="G632" s="215" t="s">
        <v>146</v>
      </c>
      <c r="H632" s="216">
        <v>70</v>
      </c>
      <c r="I632" s="217"/>
      <c r="J632" s="218">
        <f>ROUND(I632*H632,2)</f>
        <v>0</v>
      </c>
      <c r="K632" s="219"/>
      <c r="L632" s="44"/>
      <c r="M632" s="220" t="s">
        <v>1</v>
      </c>
      <c r="N632" s="221" t="s">
        <v>44</v>
      </c>
      <c r="O632" s="91"/>
      <c r="P632" s="222">
        <f>O632*H632</f>
        <v>0</v>
      </c>
      <c r="Q632" s="222">
        <v>0</v>
      </c>
      <c r="R632" s="222">
        <f>Q632*H632</f>
        <v>0</v>
      </c>
      <c r="S632" s="222">
        <v>0</v>
      </c>
      <c r="T632" s="223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24" t="s">
        <v>141</v>
      </c>
      <c r="AT632" s="224" t="s">
        <v>137</v>
      </c>
      <c r="AU632" s="224" t="s">
        <v>142</v>
      </c>
      <c r="AY632" s="17" t="s">
        <v>135</v>
      </c>
      <c r="BE632" s="225">
        <f>IF(N632="základní",J632,0)</f>
        <v>0</v>
      </c>
      <c r="BF632" s="225">
        <f>IF(N632="snížená",J632,0)</f>
        <v>0</v>
      </c>
      <c r="BG632" s="225">
        <f>IF(N632="zákl. přenesená",J632,0)</f>
        <v>0</v>
      </c>
      <c r="BH632" s="225">
        <f>IF(N632="sníž. přenesená",J632,0)</f>
        <v>0</v>
      </c>
      <c r="BI632" s="225">
        <f>IF(N632="nulová",J632,0)</f>
        <v>0</v>
      </c>
      <c r="BJ632" s="17" t="s">
        <v>142</v>
      </c>
      <c r="BK632" s="225">
        <f>ROUND(I632*H632,2)</f>
        <v>0</v>
      </c>
      <c r="BL632" s="17" t="s">
        <v>141</v>
      </c>
      <c r="BM632" s="224" t="s">
        <v>905</v>
      </c>
    </row>
    <row r="633" s="2" customFormat="1" ht="16.5" customHeight="1">
      <c r="A633" s="38"/>
      <c r="B633" s="39"/>
      <c r="C633" s="212" t="s">
        <v>906</v>
      </c>
      <c r="D633" s="212" t="s">
        <v>137</v>
      </c>
      <c r="E633" s="213" t="s">
        <v>907</v>
      </c>
      <c r="F633" s="214" t="s">
        <v>908</v>
      </c>
      <c r="G633" s="215" t="s">
        <v>146</v>
      </c>
      <c r="H633" s="216">
        <v>120</v>
      </c>
      <c r="I633" s="217"/>
      <c r="J633" s="218">
        <f>ROUND(I633*H633,2)</f>
        <v>0</v>
      </c>
      <c r="K633" s="219"/>
      <c r="L633" s="44"/>
      <c r="M633" s="220" t="s">
        <v>1</v>
      </c>
      <c r="N633" s="221" t="s">
        <v>44</v>
      </c>
      <c r="O633" s="91"/>
      <c r="P633" s="222">
        <f>O633*H633</f>
        <v>0</v>
      </c>
      <c r="Q633" s="222">
        <v>0</v>
      </c>
      <c r="R633" s="222">
        <f>Q633*H633</f>
        <v>0</v>
      </c>
      <c r="S633" s="222">
        <v>0</v>
      </c>
      <c r="T633" s="223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24" t="s">
        <v>141</v>
      </c>
      <c r="AT633" s="224" t="s">
        <v>137</v>
      </c>
      <c r="AU633" s="224" t="s">
        <v>142</v>
      </c>
      <c r="AY633" s="17" t="s">
        <v>135</v>
      </c>
      <c r="BE633" s="225">
        <f>IF(N633="základní",J633,0)</f>
        <v>0</v>
      </c>
      <c r="BF633" s="225">
        <f>IF(N633="snížená",J633,0)</f>
        <v>0</v>
      </c>
      <c r="BG633" s="225">
        <f>IF(N633="zákl. přenesená",J633,0)</f>
        <v>0</v>
      </c>
      <c r="BH633" s="225">
        <f>IF(N633="sníž. přenesená",J633,0)</f>
        <v>0</v>
      </c>
      <c r="BI633" s="225">
        <f>IF(N633="nulová",J633,0)</f>
        <v>0</v>
      </c>
      <c r="BJ633" s="17" t="s">
        <v>142</v>
      </c>
      <c r="BK633" s="225">
        <f>ROUND(I633*H633,2)</f>
        <v>0</v>
      </c>
      <c r="BL633" s="17" t="s">
        <v>141</v>
      </c>
      <c r="BM633" s="224" t="s">
        <v>909</v>
      </c>
    </row>
    <row r="634" s="2" customFormat="1" ht="16.5" customHeight="1">
      <c r="A634" s="38"/>
      <c r="B634" s="39"/>
      <c r="C634" s="212" t="s">
        <v>910</v>
      </c>
      <c r="D634" s="212" t="s">
        <v>137</v>
      </c>
      <c r="E634" s="213" t="s">
        <v>911</v>
      </c>
      <c r="F634" s="214" t="s">
        <v>912</v>
      </c>
      <c r="G634" s="215" t="s">
        <v>146</v>
      </c>
      <c r="H634" s="216">
        <v>120</v>
      </c>
      <c r="I634" s="217"/>
      <c r="J634" s="218">
        <f>ROUND(I634*H634,2)</f>
        <v>0</v>
      </c>
      <c r="K634" s="219"/>
      <c r="L634" s="44"/>
      <c r="M634" s="220" t="s">
        <v>1</v>
      </c>
      <c r="N634" s="221" t="s">
        <v>44</v>
      </c>
      <c r="O634" s="91"/>
      <c r="P634" s="222">
        <f>O634*H634</f>
        <v>0</v>
      </c>
      <c r="Q634" s="222">
        <v>0</v>
      </c>
      <c r="R634" s="222">
        <f>Q634*H634</f>
        <v>0</v>
      </c>
      <c r="S634" s="222">
        <v>0</v>
      </c>
      <c r="T634" s="223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24" t="s">
        <v>141</v>
      </c>
      <c r="AT634" s="224" t="s">
        <v>137</v>
      </c>
      <c r="AU634" s="224" t="s">
        <v>142</v>
      </c>
      <c r="AY634" s="17" t="s">
        <v>135</v>
      </c>
      <c r="BE634" s="225">
        <f>IF(N634="základní",J634,0)</f>
        <v>0</v>
      </c>
      <c r="BF634" s="225">
        <f>IF(N634="snížená",J634,0)</f>
        <v>0</v>
      </c>
      <c r="BG634" s="225">
        <f>IF(N634="zákl. přenesená",J634,0)</f>
        <v>0</v>
      </c>
      <c r="BH634" s="225">
        <f>IF(N634="sníž. přenesená",J634,0)</f>
        <v>0</v>
      </c>
      <c r="BI634" s="225">
        <f>IF(N634="nulová",J634,0)</f>
        <v>0</v>
      </c>
      <c r="BJ634" s="17" t="s">
        <v>142</v>
      </c>
      <c r="BK634" s="225">
        <f>ROUND(I634*H634,2)</f>
        <v>0</v>
      </c>
      <c r="BL634" s="17" t="s">
        <v>141</v>
      </c>
      <c r="BM634" s="224" t="s">
        <v>913</v>
      </c>
    </row>
    <row r="635" s="2" customFormat="1" ht="16.5" customHeight="1">
      <c r="A635" s="38"/>
      <c r="B635" s="39"/>
      <c r="C635" s="212" t="s">
        <v>914</v>
      </c>
      <c r="D635" s="212" t="s">
        <v>137</v>
      </c>
      <c r="E635" s="213" t="s">
        <v>915</v>
      </c>
      <c r="F635" s="214" t="s">
        <v>916</v>
      </c>
      <c r="G635" s="215" t="s">
        <v>899</v>
      </c>
      <c r="H635" s="216">
        <v>1</v>
      </c>
      <c r="I635" s="217"/>
      <c r="J635" s="218">
        <f>ROUND(I635*H635,2)</f>
        <v>0</v>
      </c>
      <c r="K635" s="219"/>
      <c r="L635" s="44"/>
      <c r="M635" s="220" t="s">
        <v>1</v>
      </c>
      <c r="N635" s="221" t="s">
        <v>44</v>
      </c>
      <c r="O635" s="91"/>
      <c r="P635" s="222">
        <f>O635*H635</f>
        <v>0</v>
      </c>
      <c r="Q635" s="222">
        <v>0</v>
      </c>
      <c r="R635" s="222">
        <f>Q635*H635</f>
        <v>0</v>
      </c>
      <c r="S635" s="222">
        <v>0</v>
      </c>
      <c r="T635" s="223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24" t="s">
        <v>141</v>
      </c>
      <c r="AT635" s="224" t="s">
        <v>137</v>
      </c>
      <c r="AU635" s="224" t="s">
        <v>142</v>
      </c>
      <c r="AY635" s="17" t="s">
        <v>135</v>
      </c>
      <c r="BE635" s="225">
        <f>IF(N635="základní",J635,0)</f>
        <v>0</v>
      </c>
      <c r="BF635" s="225">
        <f>IF(N635="snížená",J635,0)</f>
        <v>0</v>
      </c>
      <c r="BG635" s="225">
        <f>IF(N635="zákl. přenesená",J635,0)</f>
        <v>0</v>
      </c>
      <c r="BH635" s="225">
        <f>IF(N635="sníž. přenesená",J635,0)</f>
        <v>0</v>
      </c>
      <c r="BI635" s="225">
        <f>IF(N635="nulová",J635,0)</f>
        <v>0</v>
      </c>
      <c r="BJ635" s="17" t="s">
        <v>142</v>
      </c>
      <c r="BK635" s="225">
        <f>ROUND(I635*H635,2)</f>
        <v>0</v>
      </c>
      <c r="BL635" s="17" t="s">
        <v>141</v>
      </c>
      <c r="BM635" s="224" t="s">
        <v>917</v>
      </c>
    </row>
    <row r="636" s="2" customFormat="1" ht="16.5" customHeight="1">
      <c r="A636" s="38"/>
      <c r="B636" s="39"/>
      <c r="C636" s="212" t="s">
        <v>918</v>
      </c>
      <c r="D636" s="212" t="s">
        <v>137</v>
      </c>
      <c r="E636" s="213" t="s">
        <v>919</v>
      </c>
      <c r="F636" s="214" t="s">
        <v>920</v>
      </c>
      <c r="G636" s="215" t="s">
        <v>899</v>
      </c>
      <c r="H636" s="216">
        <v>1</v>
      </c>
      <c r="I636" s="217"/>
      <c r="J636" s="218">
        <f>ROUND(I636*H636,2)</f>
        <v>0</v>
      </c>
      <c r="K636" s="219"/>
      <c r="L636" s="44"/>
      <c r="M636" s="220" t="s">
        <v>1</v>
      </c>
      <c r="N636" s="221" t="s">
        <v>44</v>
      </c>
      <c r="O636" s="91"/>
      <c r="P636" s="222">
        <f>O636*H636</f>
        <v>0</v>
      </c>
      <c r="Q636" s="222">
        <v>0</v>
      </c>
      <c r="R636" s="222">
        <f>Q636*H636</f>
        <v>0</v>
      </c>
      <c r="S636" s="222">
        <v>0</v>
      </c>
      <c r="T636" s="223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24" t="s">
        <v>141</v>
      </c>
      <c r="AT636" s="224" t="s">
        <v>137</v>
      </c>
      <c r="AU636" s="224" t="s">
        <v>142</v>
      </c>
      <c r="AY636" s="17" t="s">
        <v>135</v>
      </c>
      <c r="BE636" s="225">
        <f>IF(N636="základní",J636,0)</f>
        <v>0</v>
      </c>
      <c r="BF636" s="225">
        <f>IF(N636="snížená",J636,0)</f>
        <v>0</v>
      </c>
      <c r="BG636" s="225">
        <f>IF(N636="zákl. přenesená",J636,0)</f>
        <v>0</v>
      </c>
      <c r="BH636" s="225">
        <f>IF(N636="sníž. přenesená",J636,0)</f>
        <v>0</v>
      </c>
      <c r="BI636" s="225">
        <f>IF(N636="nulová",J636,0)</f>
        <v>0</v>
      </c>
      <c r="BJ636" s="17" t="s">
        <v>142</v>
      </c>
      <c r="BK636" s="225">
        <f>ROUND(I636*H636,2)</f>
        <v>0</v>
      </c>
      <c r="BL636" s="17" t="s">
        <v>141</v>
      </c>
      <c r="BM636" s="224" t="s">
        <v>921</v>
      </c>
    </row>
    <row r="637" s="2" customFormat="1" ht="16.5" customHeight="1">
      <c r="A637" s="38"/>
      <c r="B637" s="39"/>
      <c r="C637" s="212" t="s">
        <v>922</v>
      </c>
      <c r="D637" s="212" t="s">
        <v>137</v>
      </c>
      <c r="E637" s="213" t="s">
        <v>923</v>
      </c>
      <c r="F637" s="214" t="s">
        <v>924</v>
      </c>
      <c r="G637" s="215" t="s">
        <v>899</v>
      </c>
      <c r="H637" s="216">
        <v>1</v>
      </c>
      <c r="I637" s="217"/>
      <c r="J637" s="218">
        <f>ROUND(I637*H637,2)</f>
        <v>0</v>
      </c>
      <c r="K637" s="219"/>
      <c r="L637" s="44"/>
      <c r="M637" s="220" t="s">
        <v>1</v>
      </c>
      <c r="N637" s="221" t="s">
        <v>44</v>
      </c>
      <c r="O637" s="91"/>
      <c r="P637" s="222">
        <f>O637*H637</f>
        <v>0</v>
      </c>
      <c r="Q637" s="222">
        <v>0</v>
      </c>
      <c r="R637" s="222">
        <f>Q637*H637</f>
        <v>0</v>
      </c>
      <c r="S637" s="222">
        <v>0</v>
      </c>
      <c r="T637" s="223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24" t="s">
        <v>141</v>
      </c>
      <c r="AT637" s="224" t="s">
        <v>137</v>
      </c>
      <c r="AU637" s="224" t="s">
        <v>142</v>
      </c>
      <c r="AY637" s="17" t="s">
        <v>135</v>
      </c>
      <c r="BE637" s="225">
        <f>IF(N637="základní",J637,0)</f>
        <v>0</v>
      </c>
      <c r="BF637" s="225">
        <f>IF(N637="snížená",J637,0)</f>
        <v>0</v>
      </c>
      <c r="BG637" s="225">
        <f>IF(N637="zákl. přenesená",J637,0)</f>
        <v>0</v>
      </c>
      <c r="BH637" s="225">
        <f>IF(N637="sníž. přenesená",J637,0)</f>
        <v>0</v>
      </c>
      <c r="BI637" s="225">
        <f>IF(N637="nulová",J637,0)</f>
        <v>0</v>
      </c>
      <c r="BJ637" s="17" t="s">
        <v>142</v>
      </c>
      <c r="BK637" s="225">
        <f>ROUND(I637*H637,2)</f>
        <v>0</v>
      </c>
      <c r="BL637" s="17" t="s">
        <v>141</v>
      </c>
      <c r="BM637" s="224" t="s">
        <v>925</v>
      </c>
    </row>
    <row r="638" s="2" customFormat="1" ht="16.5" customHeight="1">
      <c r="A638" s="38"/>
      <c r="B638" s="39"/>
      <c r="C638" s="212" t="s">
        <v>926</v>
      </c>
      <c r="D638" s="212" t="s">
        <v>137</v>
      </c>
      <c r="E638" s="213" t="s">
        <v>927</v>
      </c>
      <c r="F638" s="214" t="s">
        <v>928</v>
      </c>
      <c r="G638" s="215" t="s">
        <v>899</v>
      </c>
      <c r="H638" s="216">
        <v>1</v>
      </c>
      <c r="I638" s="217"/>
      <c r="J638" s="218">
        <f>ROUND(I638*H638,2)</f>
        <v>0</v>
      </c>
      <c r="K638" s="219"/>
      <c r="L638" s="44"/>
      <c r="M638" s="220" t="s">
        <v>1</v>
      </c>
      <c r="N638" s="221" t="s">
        <v>44</v>
      </c>
      <c r="O638" s="91"/>
      <c r="P638" s="222">
        <f>O638*H638</f>
        <v>0</v>
      </c>
      <c r="Q638" s="222">
        <v>0</v>
      </c>
      <c r="R638" s="222">
        <f>Q638*H638</f>
        <v>0</v>
      </c>
      <c r="S638" s="222">
        <v>0</v>
      </c>
      <c r="T638" s="223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24" t="s">
        <v>141</v>
      </c>
      <c r="AT638" s="224" t="s">
        <v>137</v>
      </c>
      <c r="AU638" s="224" t="s">
        <v>142</v>
      </c>
      <c r="AY638" s="17" t="s">
        <v>135</v>
      </c>
      <c r="BE638" s="225">
        <f>IF(N638="základní",J638,0)</f>
        <v>0</v>
      </c>
      <c r="BF638" s="225">
        <f>IF(N638="snížená",J638,0)</f>
        <v>0</v>
      </c>
      <c r="BG638" s="225">
        <f>IF(N638="zákl. přenesená",J638,0)</f>
        <v>0</v>
      </c>
      <c r="BH638" s="225">
        <f>IF(N638="sníž. přenesená",J638,0)</f>
        <v>0</v>
      </c>
      <c r="BI638" s="225">
        <f>IF(N638="nulová",J638,0)</f>
        <v>0</v>
      </c>
      <c r="BJ638" s="17" t="s">
        <v>142</v>
      </c>
      <c r="BK638" s="225">
        <f>ROUND(I638*H638,2)</f>
        <v>0</v>
      </c>
      <c r="BL638" s="17" t="s">
        <v>141</v>
      </c>
      <c r="BM638" s="224" t="s">
        <v>929</v>
      </c>
    </row>
    <row r="639" s="2" customFormat="1" ht="16.5" customHeight="1">
      <c r="A639" s="38"/>
      <c r="B639" s="39"/>
      <c r="C639" s="212" t="s">
        <v>930</v>
      </c>
      <c r="D639" s="212" t="s">
        <v>137</v>
      </c>
      <c r="E639" s="213" t="s">
        <v>931</v>
      </c>
      <c r="F639" s="214" t="s">
        <v>932</v>
      </c>
      <c r="G639" s="215" t="s">
        <v>899</v>
      </c>
      <c r="H639" s="216">
        <v>1</v>
      </c>
      <c r="I639" s="217"/>
      <c r="J639" s="218">
        <f>ROUND(I639*H639,2)</f>
        <v>0</v>
      </c>
      <c r="K639" s="219"/>
      <c r="L639" s="44"/>
      <c r="M639" s="220" t="s">
        <v>1</v>
      </c>
      <c r="N639" s="221" t="s">
        <v>44</v>
      </c>
      <c r="O639" s="91"/>
      <c r="P639" s="222">
        <f>O639*H639</f>
        <v>0</v>
      </c>
      <c r="Q639" s="222">
        <v>0</v>
      </c>
      <c r="R639" s="222">
        <f>Q639*H639</f>
        <v>0</v>
      </c>
      <c r="S639" s="222">
        <v>0</v>
      </c>
      <c r="T639" s="223">
        <f>S639*H639</f>
        <v>0</v>
      </c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R639" s="224" t="s">
        <v>141</v>
      </c>
      <c r="AT639" s="224" t="s">
        <v>137</v>
      </c>
      <c r="AU639" s="224" t="s">
        <v>142</v>
      </c>
      <c r="AY639" s="17" t="s">
        <v>135</v>
      </c>
      <c r="BE639" s="225">
        <f>IF(N639="základní",J639,0)</f>
        <v>0</v>
      </c>
      <c r="BF639" s="225">
        <f>IF(N639="snížená",J639,0)</f>
        <v>0</v>
      </c>
      <c r="BG639" s="225">
        <f>IF(N639="zákl. přenesená",J639,0)</f>
        <v>0</v>
      </c>
      <c r="BH639" s="225">
        <f>IF(N639="sníž. přenesená",J639,0)</f>
        <v>0</v>
      </c>
      <c r="BI639" s="225">
        <f>IF(N639="nulová",J639,0)</f>
        <v>0</v>
      </c>
      <c r="BJ639" s="17" t="s">
        <v>142</v>
      </c>
      <c r="BK639" s="225">
        <f>ROUND(I639*H639,2)</f>
        <v>0</v>
      </c>
      <c r="BL639" s="17" t="s">
        <v>141</v>
      </c>
      <c r="BM639" s="224" t="s">
        <v>933</v>
      </c>
    </row>
    <row r="640" s="2" customFormat="1" ht="16.5" customHeight="1">
      <c r="A640" s="38"/>
      <c r="B640" s="39"/>
      <c r="C640" s="212" t="s">
        <v>934</v>
      </c>
      <c r="D640" s="212" t="s">
        <v>137</v>
      </c>
      <c r="E640" s="213" t="s">
        <v>935</v>
      </c>
      <c r="F640" s="214" t="s">
        <v>936</v>
      </c>
      <c r="G640" s="215" t="s">
        <v>146</v>
      </c>
      <c r="H640" s="216">
        <v>40</v>
      </c>
      <c r="I640" s="217"/>
      <c r="J640" s="218">
        <f>ROUND(I640*H640,2)</f>
        <v>0</v>
      </c>
      <c r="K640" s="219"/>
      <c r="L640" s="44"/>
      <c r="M640" s="220" t="s">
        <v>1</v>
      </c>
      <c r="N640" s="221" t="s">
        <v>44</v>
      </c>
      <c r="O640" s="91"/>
      <c r="P640" s="222">
        <f>O640*H640</f>
        <v>0</v>
      </c>
      <c r="Q640" s="222">
        <v>0</v>
      </c>
      <c r="R640" s="222">
        <f>Q640*H640</f>
        <v>0</v>
      </c>
      <c r="S640" s="222">
        <v>0</v>
      </c>
      <c r="T640" s="223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24" t="s">
        <v>141</v>
      </c>
      <c r="AT640" s="224" t="s">
        <v>137</v>
      </c>
      <c r="AU640" s="224" t="s">
        <v>142</v>
      </c>
      <c r="AY640" s="17" t="s">
        <v>135</v>
      </c>
      <c r="BE640" s="225">
        <f>IF(N640="základní",J640,0)</f>
        <v>0</v>
      </c>
      <c r="BF640" s="225">
        <f>IF(N640="snížená",J640,0)</f>
        <v>0</v>
      </c>
      <c r="BG640" s="225">
        <f>IF(N640="zákl. přenesená",J640,0)</f>
        <v>0</v>
      </c>
      <c r="BH640" s="225">
        <f>IF(N640="sníž. přenesená",J640,0)</f>
        <v>0</v>
      </c>
      <c r="BI640" s="225">
        <f>IF(N640="nulová",J640,0)</f>
        <v>0</v>
      </c>
      <c r="BJ640" s="17" t="s">
        <v>142</v>
      </c>
      <c r="BK640" s="225">
        <f>ROUND(I640*H640,2)</f>
        <v>0</v>
      </c>
      <c r="BL640" s="17" t="s">
        <v>141</v>
      </c>
      <c r="BM640" s="224" t="s">
        <v>937</v>
      </c>
    </row>
    <row r="641" s="2" customFormat="1" ht="16.5" customHeight="1">
      <c r="A641" s="38"/>
      <c r="B641" s="39"/>
      <c r="C641" s="212" t="s">
        <v>938</v>
      </c>
      <c r="D641" s="212" t="s">
        <v>137</v>
      </c>
      <c r="E641" s="213" t="s">
        <v>939</v>
      </c>
      <c r="F641" s="214" t="s">
        <v>940</v>
      </c>
      <c r="G641" s="215" t="s">
        <v>146</v>
      </c>
      <c r="H641" s="216">
        <v>100</v>
      </c>
      <c r="I641" s="217"/>
      <c r="J641" s="218">
        <f>ROUND(I641*H641,2)</f>
        <v>0</v>
      </c>
      <c r="K641" s="219"/>
      <c r="L641" s="44"/>
      <c r="M641" s="220" t="s">
        <v>1</v>
      </c>
      <c r="N641" s="221" t="s">
        <v>44</v>
      </c>
      <c r="O641" s="91"/>
      <c r="P641" s="222">
        <f>O641*H641</f>
        <v>0</v>
      </c>
      <c r="Q641" s="222">
        <v>0</v>
      </c>
      <c r="R641" s="222">
        <f>Q641*H641</f>
        <v>0</v>
      </c>
      <c r="S641" s="222">
        <v>0</v>
      </c>
      <c r="T641" s="223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24" t="s">
        <v>141</v>
      </c>
      <c r="AT641" s="224" t="s">
        <v>137</v>
      </c>
      <c r="AU641" s="224" t="s">
        <v>142</v>
      </c>
      <c r="AY641" s="17" t="s">
        <v>135</v>
      </c>
      <c r="BE641" s="225">
        <f>IF(N641="základní",J641,0)</f>
        <v>0</v>
      </c>
      <c r="BF641" s="225">
        <f>IF(N641="snížená",J641,0)</f>
        <v>0</v>
      </c>
      <c r="BG641" s="225">
        <f>IF(N641="zákl. přenesená",J641,0)</f>
        <v>0</v>
      </c>
      <c r="BH641" s="225">
        <f>IF(N641="sníž. přenesená",J641,0)</f>
        <v>0</v>
      </c>
      <c r="BI641" s="225">
        <f>IF(N641="nulová",J641,0)</f>
        <v>0</v>
      </c>
      <c r="BJ641" s="17" t="s">
        <v>142</v>
      </c>
      <c r="BK641" s="225">
        <f>ROUND(I641*H641,2)</f>
        <v>0</v>
      </c>
      <c r="BL641" s="17" t="s">
        <v>141</v>
      </c>
      <c r="BM641" s="224" t="s">
        <v>941</v>
      </c>
    </row>
    <row r="642" s="2" customFormat="1" ht="21.75" customHeight="1">
      <c r="A642" s="38"/>
      <c r="B642" s="39"/>
      <c r="C642" s="212" t="s">
        <v>942</v>
      </c>
      <c r="D642" s="212" t="s">
        <v>137</v>
      </c>
      <c r="E642" s="213" t="s">
        <v>943</v>
      </c>
      <c r="F642" s="214" t="s">
        <v>944</v>
      </c>
      <c r="G642" s="215" t="s">
        <v>899</v>
      </c>
      <c r="H642" s="216">
        <v>1</v>
      </c>
      <c r="I642" s="217"/>
      <c r="J642" s="218">
        <f>ROUND(I642*H642,2)</f>
        <v>0</v>
      </c>
      <c r="K642" s="219"/>
      <c r="L642" s="44"/>
      <c r="M642" s="220" t="s">
        <v>1</v>
      </c>
      <c r="N642" s="221" t="s">
        <v>44</v>
      </c>
      <c r="O642" s="91"/>
      <c r="P642" s="222">
        <f>O642*H642</f>
        <v>0</v>
      </c>
      <c r="Q642" s="222">
        <v>0</v>
      </c>
      <c r="R642" s="222">
        <f>Q642*H642</f>
        <v>0</v>
      </c>
      <c r="S642" s="222">
        <v>0</v>
      </c>
      <c r="T642" s="223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24" t="s">
        <v>141</v>
      </c>
      <c r="AT642" s="224" t="s">
        <v>137</v>
      </c>
      <c r="AU642" s="224" t="s">
        <v>142</v>
      </c>
      <c r="AY642" s="17" t="s">
        <v>135</v>
      </c>
      <c r="BE642" s="225">
        <f>IF(N642="základní",J642,0)</f>
        <v>0</v>
      </c>
      <c r="BF642" s="225">
        <f>IF(N642="snížená",J642,0)</f>
        <v>0</v>
      </c>
      <c r="BG642" s="225">
        <f>IF(N642="zákl. přenesená",J642,0)</f>
        <v>0</v>
      </c>
      <c r="BH642" s="225">
        <f>IF(N642="sníž. přenesená",J642,0)</f>
        <v>0</v>
      </c>
      <c r="BI642" s="225">
        <f>IF(N642="nulová",J642,0)</f>
        <v>0</v>
      </c>
      <c r="BJ642" s="17" t="s">
        <v>142</v>
      </c>
      <c r="BK642" s="225">
        <f>ROUND(I642*H642,2)</f>
        <v>0</v>
      </c>
      <c r="BL642" s="17" t="s">
        <v>141</v>
      </c>
      <c r="BM642" s="224" t="s">
        <v>945</v>
      </c>
    </row>
    <row r="643" s="2" customFormat="1" ht="21.75" customHeight="1">
      <c r="A643" s="38"/>
      <c r="B643" s="39"/>
      <c r="C643" s="212" t="s">
        <v>946</v>
      </c>
      <c r="D643" s="212" t="s">
        <v>137</v>
      </c>
      <c r="E643" s="213" t="s">
        <v>947</v>
      </c>
      <c r="F643" s="214" t="s">
        <v>948</v>
      </c>
      <c r="G643" s="215" t="s">
        <v>899</v>
      </c>
      <c r="H643" s="216">
        <v>2</v>
      </c>
      <c r="I643" s="217"/>
      <c r="J643" s="218">
        <f>ROUND(I643*H643,2)</f>
        <v>0</v>
      </c>
      <c r="K643" s="219"/>
      <c r="L643" s="44"/>
      <c r="M643" s="220" t="s">
        <v>1</v>
      </c>
      <c r="N643" s="221" t="s">
        <v>44</v>
      </c>
      <c r="O643" s="91"/>
      <c r="P643" s="222">
        <f>O643*H643</f>
        <v>0</v>
      </c>
      <c r="Q643" s="222">
        <v>0</v>
      </c>
      <c r="R643" s="222">
        <f>Q643*H643</f>
        <v>0</v>
      </c>
      <c r="S643" s="222">
        <v>0</v>
      </c>
      <c r="T643" s="223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24" t="s">
        <v>141</v>
      </c>
      <c r="AT643" s="224" t="s">
        <v>137</v>
      </c>
      <c r="AU643" s="224" t="s">
        <v>142</v>
      </c>
      <c r="AY643" s="17" t="s">
        <v>135</v>
      </c>
      <c r="BE643" s="225">
        <f>IF(N643="základní",J643,0)</f>
        <v>0</v>
      </c>
      <c r="BF643" s="225">
        <f>IF(N643="snížená",J643,0)</f>
        <v>0</v>
      </c>
      <c r="BG643" s="225">
        <f>IF(N643="zákl. přenesená",J643,0)</f>
        <v>0</v>
      </c>
      <c r="BH643" s="225">
        <f>IF(N643="sníž. přenesená",J643,0)</f>
        <v>0</v>
      </c>
      <c r="BI643" s="225">
        <f>IF(N643="nulová",J643,0)</f>
        <v>0</v>
      </c>
      <c r="BJ643" s="17" t="s">
        <v>142</v>
      </c>
      <c r="BK643" s="225">
        <f>ROUND(I643*H643,2)</f>
        <v>0</v>
      </c>
      <c r="BL643" s="17" t="s">
        <v>141</v>
      </c>
      <c r="BM643" s="224" t="s">
        <v>949</v>
      </c>
    </row>
    <row r="644" s="2" customFormat="1" ht="16.5" customHeight="1">
      <c r="A644" s="38"/>
      <c r="B644" s="39"/>
      <c r="C644" s="212" t="s">
        <v>950</v>
      </c>
      <c r="D644" s="212" t="s">
        <v>137</v>
      </c>
      <c r="E644" s="213" t="s">
        <v>951</v>
      </c>
      <c r="F644" s="214" t="s">
        <v>952</v>
      </c>
      <c r="G644" s="215" t="s">
        <v>899</v>
      </c>
      <c r="H644" s="216">
        <v>2</v>
      </c>
      <c r="I644" s="217"/>
      <c r="J644" s="218">
        <f>ROUND(I644*H644,2)</f>
        <v>0</v>
      </c>
      <c r="K644" s="219"/>
      <c r="L644" s="44"/>
      <c r="M644" s="220" t="s">
        <v>1</v>
      </c>
      <c r="N644" s="221" t="s">
        <v>44</v>
      </c>
      <c r="O644" s="91"/>
      <c r="P644" s="222">
        <f>O644*H644</f>
        <v>0</v>
      </c>
      <c r="Q644" s="222">
        <v>0</v>
      </c>
      <c r="R644" s="222">
        <f>Q644*H644</f>
        <v>0</v>
      </c>
      <c r="S644" s="222">
        <v>0</v>
      </c>
      <c r="T644" s="223">
        <f>S644*H644</f>
        <v>0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24" t="s">
        <v>141</v>
      </c>
      <c r="AT644" s="224" t="s">
        <v>137</v>
      </c>
      <c r="AU644" s="224" t="s">
        <v>142</v>
      </c>
      <c r="AY644" s="17" t="s">
        <v>135</v>
      </c>
      <c r="BE644" s="225">
        <f>IF(N644="základní",J644,0)</f>
        <v>0</v>
      </c>
      <c r="BF644" s="225">
        <f>IF(N644="snížená",J644,0)</f>
        <v>0</v>
      </c>
      <c r="BG644" s="225">
        <f>IF(N644="zákl. přenesená",J644,0)</f>
        <v>0</v>
      </c>
      <c r="BH644" s="225">
        <f>IF(N644="sníž. přenesená",J644,0)</f>
        <v>0</v>
      </c>
      <c r="BI644" s="225">
        <f>IF(N644="nulová",J644,0)</f>
        <v>0</v>
      </c>
      <c r="BJ644" s="17" t="s">
        <v>142</v>
      </c>
      <c r="BK644" s="225">
        <f>ROUND(I644*H644,2)</f>
        <v>0</v>
      </c>
      <c r="BL644" s="17" t="s">
        <v>141</v>
      </c>
      <c r="BM644" s="224" t="s">
        <v>953</v>
      </c>
    </row>
    <row r="645" s="2" customFormat="1" ht="16.5" customHeight="1">
      <c r="A645" s="38"/>
      <c r="B645" s="39"/>
      <c r="C645" s="212" t="s">
        <v>954</v>
      </c>
      <c r="D645" s="212" t="s">
        <v>137</v>
      </c>
      <c r="E645" s="213" t="s">
        <v>955</v>
      </c>
      <c r="F645" s="214" t="s">
        <v>956</v>
      </c>
      <c r="G645" s="215" t="s">
        <v>899</v>
      </c>
      <c r="H645" s="216">
        <v>1</v>
      </c>
      <c r="I645" s="217"/>
      <c r="J645" s="218">
        <f>ROUND(I645*H645,2)</f>
        <v>0</v>
      </c>
      <c r="K645" s="219"/>
      <c r="L645" s="44"/>
      <c r="M645" s="220" t="s">
        <v>1</v>
      </c>
      <c r="N645" s="221" t="s">
        <v>44</v>
      </c>
      <c r="O645" s="91"/>
      <c r="P645" s="222">
        <f>O645*H645</f>
        <v>0</v>
      </c>
      <c r="Q645" s="222">
        <v>0</v>
      </c>
      <c r="R645" s="222">
        <f>Q645*H645</f>
        <v>0</v>
      </c>
      <c r="S645" s="222">
        <v>0</v>
      </c>
      <c r="T645" s="223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24" t="s">
        <v>141</v>
      </c>
      <c r="AT645" s="224" t="s">
        <v>137</v>
      </c>
      <c r="AU645" s="224" t="s">
        <v>142</v>
      </c>
      <c r="AY645" s="17" t="s">
        <v>135</v>
      </c>
      <c r="BE645" s="225">
        <f>IF(N645="základní",J645,0)</f>
        <v>0</v>
      </c>
      <c r="BF645" s="225">
        <f>IF(N645="snížená",J645,0)</f>
        <v>0</v>
      </c>
      <c r="BG645" s="225">
        <f>IF(N645="zákl. přenesená",J645,0)</f>
        <v>0</v>
      </c>
      <c r="BH645" s="225">
        <f>IF(N645="sníž. přenesená",J645,0)</f>
        <v>0</v>
      </c>
      <c r="BI645" s="225">
        <f>IF(N645="nulová",J645,0)</f>
        <v>0</v>
      </c>
      <c r="BJ645" s="17" t="s">
        <v>142</v>
      </c>
      <c r="BK645" s="225">
        <f>ROUND(I645*H645,2)</f>
        <v>0</v>
      </c>
      <c r="BL645" s="17" t="s">
        <v>141</v>
      </c>
      <c r="BM645" s="224" t="s">
        <v>957</v>
      </c>
    </row>
    <row r="646" s="2" customFormat="1" ht="21.75" customHeight="1">
      <c r="A646" s="38"/>
      <c r="B646" s="39"/>
      <c r="C646" s="212" t="s">
        <v>958</v>
      </c>
      <c r="D646" s="212" t="s">
        <v>137</v>
      </c>
      <c r="E646" s="213" t="s">
        <v>959</v>
      </c>
      <c r="F646" s="214" t="s">
        <v>960</v>
      </c>
      <c r="G646" s="215" t="s">
        <v>899</v>
      </c>
      <c r="H646" s="216">
        <v>1</v>
      </c>
      <c r="I646" s="217"/>
      <c r="J646" s="218">
        <f>ROUND(I646*H646,2)</f>
        <v>0</v>
      </c>
      <c r="K646" s="219"/>
      <c r="L646" s="44"/>
      <c r="M646" s="220" t="s">
        <v>1</v>
      </c>
      <c r="N646" s="221" t="s">
        <v>44</v>
      </c>
      <c r="O646" s="91"/>
      <c r="P646" s="222">
        <f>O646*H646</f>
        <v>0</v>
      </c>
      <c r="Q646" s="222">
        <v>0</v>
      </c>
      <c r="R646" s="222">
        <f>Q646*H646</f>
        <v>0</v>
      </c>
      <c r="S646" s="222">
        <v>0</v>
      </c>
      <c r="T646" s="223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24" t="s">
        <v>141</v>
      </c>
      <c r="AT646" s="224" t="s">
        <v>137</v>
      </c>
      <c r="AU646" s="224" t="s">
        <v>142</v>
      </c>
      <c r="AY646" s="17" t="s">
        <v>135</v>
      </c>
      <c r="BE646" s="225">
        <f>IF(N646="základní",J646,0)</f>
        <v>0</v>
      </c>
      <c r="BF646" s="225">
        <f>IF(N646="snížená",J646,0)</f>
        <v>0</v>
      </c>
      <c r="BG646" s="225">
        <f>IF(N646="zákl. přenesená",J646,0)</f>
        <v>0</v>
      </c>
      <c r="BH646" s="225">
        <f>IF(N646="sníž. přenesená",J646,0)</f>
        <v>0</v>
      </c>
      <c r="BI646" s="225">
        <f>IF(N646="nulová",J646,0)</f>
        <v>0</v>
      </c>
      <c r="BJ646" s="17" t="s">
        <v>142</v>
      </c>
      <c r="BK646" s="225">
        <f>ROUND(I646*H646,2)</f>
        <v>0</v>
      </c>
      <c r="BL646" s="17" t="s">
        <v>141</v>
      </c>
      <c r="BM646" s="224" t="s">
        <v>961</v>
      </c>
    </row>
    <row r="647" s="2" customFormat="1" ht="16.5" customHeight="1">
      <c r="A647" s="38"/>
      <c r="B647" s="39"/>
      <c r="C647" s="212" t="s">
        <v>962</v>
      </c>
      <c r="D647" s="212" t="s">
        <v>137</v>
      </c>
      <c r="E647" s="213" t="s">
        <v>963</v>
      </c>
      <c r="F647" s="214" t="s">
        <v>964</v>
      </c>
      <c r="G647" s="215" t="s">
        <v>899</v>
      </c>
      <c r="H647" s="216">
        <v>1</v>
      </c>
      <c r="I647" s="217"/>
      <c r="J647" s="218">
        <f>ROUND(I647*H647,2)</f>
        <v>0</v>
      </c>
      <c r="K647" s="219"/>
      <c r="L647" s="44"/>
      <c r="M647" s="220" t="s">
        <v>1</v>
      </c>
      <c r="N647" s="221" t="s">
        <v>44</v>
      </c>
      <c r="O647" s="91"/>
      <c r="P647" s="222">
        <f>O647*H647</f>
        <v>0</v>
      </c>
      <c r="Q647" s="222">
        <v>0</v>
      </c>
      <c r="R647" s="222">
        <f>Q647*H647</f>
        <v>0</v>
      </c>
      <c r="S647" s="222">
        <v>0</v>
      </c>
      <c r="T647" s="223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24" t="s">
        <v>141</v>
      </c>
      <c r="AT647" s="224" t="s">
        <v>137</v>
      </c>
      <c r="AU647" s="224" t="s">
        <v>142</v>
      </c>
      <c r="AY647" s="17" t="s">
        <v>135</v>
      </c>
      <c r="BE647" s="225">
        <f>IF(N647="základní",J647,0)</f>
        <v>0</v>
      </c>
      <c r="BF647" s="225">
        <f>IF(N647="snížená",J647,0)</f>
        <v>0</v>
      </c>
      <c r="BG647" s="225">
        <f>IF(N647="zákl. přenesená",J647,0)</f>
        <v>0</v>
      </c>
      <c r="BH647" s="225">
        <f>IF(N647="sníž. přenesená",J647,0)</f>
        <v>0</v>
      </c>
      <c r="BI647" s="225">
        <f>IF(N647="nulová",J647,0)</f>
        <v>0</v>
      </c>
      <c r="BJ647" s="17" t="s">
        <v>142</v>
      </c>
      <c r="BK647" s="225">
        <f>ROUND(I647*H647,2)</f>
        <v>0</v>
      </c>
      <c r="BL647" s="17" t="s">
        <v>141</v>
      </c>
      <c r="BM647" s="224" t="s">
        <v>965</v>
      </c>
    </row>
    <row r="648" s="2" customFormat="1" ht="16.5" customHeight="1">
      <c r="A648" s="38"/>
      <c r="B648" s="39"/>
      <c r="C648" s="212" t="s">
        <v>966</v>
      </c>
      <c r="D648" s="212" t="s">
        <v>137</v>
      </c>
      <c r="E648" s="213" t="s">
        <v>967</v>
      </c>
      <c r="F648" s="214" t="s">
        <v>968</v>
      </c>
      <c r="G648" s="215" t="s">
        <v>899</v>
      </c>
      <c r="H648" s="216">
        <v>1</v>
      </c>
      <c r="I648" s="217"/>
      <c r="J648" s="218">
        <f>ROUND(I648*H648,2)</f>
        <v>0</v>
      </c>
      <c r="K648" s="219"/>
      <c r="L648" s="44"/>
      <c r="M648" s="220" t="s">
        <v>1</v>
      </c>
      <c r="N648" s="221" t="s">
        <v>44</v>
      </c>
      <c r="O648" s="91"/>
      <c r="P648" s="222">
        <f>O648*H648</f>
        <v>0</v>
      </c>
      <c r="Q648" s="222">
        <v>0</v>
      </c>
      <c r="R648" s="222">
        <f>Q648*H648</f>
        <v>0</v>
      </c>
      <c r="S648" s="222">
        <v>0</v>
      </c>
      <c r="T648" s="223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24" t="s">
        <v>141</v>
      </c>
      <c r="AT648" s="224" t="s">
        <v>137</v>
      </c>
      <c r="AU648" s="224" t="s">
        <v>142</v>
      </c>
      <c r="AY648" s="17" t="s">
        <v>135</v>
      </c>
      <c r="BE648" s="225">
        <f>IF(N648="základní",J648,0)</f>
        <v>0</v>
      </c>
      <c r="BF648" s="225">
        <f>IF(N648="snížená",J648,0)</f>
        <v>0</v>
      </c>
      <c r="BG648" s="225">
        <f>IF(N648="zákl. přenesená",J648,0)</f>
        <v>0</v>
      </c>
      <c r="BH648" s="225">
        <f>IF(N648="sníž. přenesená",J648,0)</f>
        <v>0</v>
      </c>
      <c r="BI648" s="225">
        <f>IF(N648="nulová",J648,0)</f>
        <v>0</v>
      </c>
      <c r="BJ648" s="17" t="s">
        <v>142</v>
      </c>
      <c r="BK648" s="225">
        <f>ROUND(I648*H648,2)</f>
        <v>0</v>
      </c>
      <c r="BL648" s="17" t="s">
        <v>141</v>
      </c>
      <c r="BM648" s="224" t="s">
        <v>969</v>
      </c>
    </row>
    <row r="649" s="2" customFormat="1" ht="16.5" customHeight="1">
      <c r="A649" s="38"/>
      <c r="B649" s="39"/>
      <c r="C649" s="212" t="s">
        <v>970</v>
      </c>
      <c r="D649" s="212" t="s">
        <v>137</v>
      </c>
      <c r="E649" s="213" t="s">
        <v>971</v>
      </c>
      <c r="F649" s="214" t="s">
        <v>972</v>
      </c>
      <c r="G649" s="215" t="s">
        <v>899</v>
      </c>
      <c r="H649" s="216">
        <v>1</v>
      </c>
      <c r="I649" s="217"/>
      <c r="J649" s="218">
        <f>ROUND(I649*H649,2)</f>
        <v>0</v>
      </c>
      <c r="K649" s="219"/>
      <c r="L649" s="44"/>
      <c r="M649" s="220" t="s">
        <v>1</v>
      </c>
      <c r="N649" s="221" t="s">
        <v>44</v>
      </c>
      <c r="O649" s="91"/>
      <c r="P649" s="222">
        <f>O649*H649</f>
        <v>0</v>
      </c>
      <c r="Q649" s="222">
        <v>0</v>
      </c>
      <c r="R649" s="222">
        <f>Q649*H649</f>
        <v>0</v>
      </c>
      <c r="S649" s="222">
        <v>0</v>
      </c>
      <c r="T649" s="223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24" t="s">
        <v>141</v>
      </c>
      <c r="AT649" s="224" t="s">
        <v>137</v>
      </c>
      <c r="AU649" s="224" t="s">
        <v>142</v>
      </c>
      <c r="AY649" s="17" t="s">
        <v>135</v>
      </c>
      <c r="BE649" s="225">
        <f>IF(N649="základní",J649,0)</f>
        <v>0</v>
      </c>
      <c r="BF649" s="225">
        <f>IF(N649="snížená",J649,0)</f>
        <v>0</v>
      </c>
      <c r="BG649" s="225">
        <f>IF(N649="zákl. přenesená",J649,0)</f>
        <v>0</v>
      </c>
      <c r="BH649" s="225">
        <f>IF(N649="sníž. přenesená",J649,0)</f>
        <v>0</v>
      </c>
      <c r="BI649" s="225">
        <f>IF(N649="nulová",J649,0)</f>
        <v>0</v>
      </c>
      <c r="BJ649" s="17" t="s">
        <v>142</v>
      </c>
      <c r="BK649" s="225">
        <f>ROUND(I649*H649,2)</f>
        <v>0</v>
      </c>
      <c r="BL649" s="17" t="s">
        <v>141</v>
      </c>
      <c r="BM649" s="224" t="s">
        <v>973</v>
      </c>
    </row>
    <row r="650" s="2" customFormat="1" ht="16.5" customHeight="1">
      <c r="A650" s="38"/>
      <c r="B650" s="39"/>
      <c r="C650" s="212" t="s">
        <v>974</v>
      </c>
      <c r="D650" s="212" t="s">
        <v>137</v>
      </c>
      <c r="E650" s="213" t="s">
        <v>975</v>
      </c>
      <c r="F650" s="214" t="s">
        <v>976</v>
      </c>
      <c r="G650" s="215" t="s">
        <v>977</v>
      </c>
      <c r="H650" s="216">
        <v>40</v>
      </c>
      <c r="I650" s="217"/>
      <c r="J650" s="218">
        <f>ROUND(I650*H650,2)</f>
        <v>0</v>
      </c>
      <c r="K650" s="219"/>
      <c r="L650" s="44"/>
      <c r="M650" s="220" t="s">
        <v>1</v>
      </c>
      <c r="N650" s="221" t="s">
        <v>44</v>
      </c>
      <c r="O650" s="91"/>
      <c r="P650" s="222">
        <f>O650*H650</f>
        <v>0</v>
      </c>
      <c r="Q650" s="222">
        <v>0</v>
      </c>
      <c r="R650" s="222">
        <f>Q650*H650</f>
        <v>0</v>
      </c>
      <c r="S650" s="222">
        <v>0</v>
      </c>
      <c r="T650" s="223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24" t="s">
        <v>141</v>
      </c>
      <c r="AT650" s="224" t="s">
        <v>137</v>
      </c>
      <c r="AU650" s="224" t="s">
        <v>142</v>
      </c>
      <c r="AY650" s="17" t="s">
        <v>135</v>
      </c>
      <c r="BE650" s="225">
        <f>IF(N650="základní",J650,0)</f>
        <v>0</v>
      </c>
      <c r="BF650" s="225">
        <f>IF(N650="snížená",J650,0)</f>
        <v>0</v>
      </c>
      <c r="BG650" s="225">
        <f>IF(N650="zákl. přenesená",J650,0)</f>
        <v>0</v>
      </c>
      <c r="BH650" s="225">
        <f>IF(N650="sníž. přenesená",J650,0)</f>
        <v>0</v>
      </c>
      <c r="BI650" s="225">
        <f>IF(N650="nulová",J650,0)</f>
        <v>0</v>
      </c>
      <c r="BJ650" s="17" t="s">
        <v>142</v>
      </c>
      <c r="BK650" s="225">
        <f>ROUND(I650*H650,2)</f>
        <v>0</v>
      </c>
      <c r="BL650" s="17" t="s">
        <v>141</v>
      </c>
      <c r="BM650" s="224" t="s">
        <v>978</v>
      </c>
    </row>
    <row r="651" s="2" customFormat="1" ht="16.5" customHeight="1">
      <c r="A651" s="38"/>
      <c r="B651" s="39"/>
      <c r="C651" s="212" t="s">
        <v>979</v>
      </c>
      <c r="D651" s="212" t="s">
        <v>137</v>
      </c>
      <c r="E651" s="213" t="s">
        <v>980</v>
      </c>
      <c r="F651" s="214" t="s">
        <v>981</v>
      </c>
      <c r="G651" s="215" t="s">
        <v>977</v>
      </c>
      <c r="H651" s="216">
        <v>15</v>
      </c>
      <c r="I651" s="217"/>
      <c r="J651" s="218">
        <f>ROUND(I651*H651,2)</f>
        <v>0</v>
      </c>
      <c r="K651" s="219"/>
      <c r="L651" s="44"/>
      <c r="M651" s="220" t="s">
        <v>1</v>
      </c>
      <c r="N651" s="221" t="s">
        <v>44</v>
      </c>
      <c r="O651" s="91"/>
      <c r="P651" s="222">
        <f>O651*H651</f>
        <v>0</v>
      </c>
      <c r="Q651" s="222">
        <v>0</v>
      </c>
      <c r="R651" s="222">
        <f>Q651*H651</f>
        <v>0</v>
      </c>
      <c r="S651" s="222">
        <v>0</v>
      </c>
      <c r="T651" s="223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24" t="s">
        <v>141</v>
      </c>
      <c r="AT651" s="224" t="s">
        <v>137</v>
      </c>
      <c r="AU651" s="224" t="s">
        <v>142</v>
      </c>
      <c r="AY651" s="17" t="s">
        <v>135</v>
      </c>
      <c r="BE651" s="225">
        <f>IF(N651="základní",J651,0)</f>
        <v>0</v>
      </c>
      <c r="BF651" s="225">
        <f>IF(N651="snížená",J651,0)</f>
        <v>0</v>
      </c>
      <c r="BG651" s="225">
        <f>IF(N651="zákl. přenesená",J651,0)</f>
        <v>0</v>
      </c>
      <c r="BH651" s="225">
        <f>IF(N651="sníž. přenesená",J651,0)</f>
        <v>0</v>
      </c>
      <c r="BI651" s="225">
        <f>IF(N651="nulová",J651,0)</f>
        <v>0</v>
      </c>
      <c r="BJ651" s="17" t="s">
        <v>142</v>
      </c>
      <c r="BK651" s="225">
        <f>ROUND(I651*H651,2)</f>
        <v>0</v>
      </c>
      <c r="BL651" s="17" t="s">
        <v>141</v>
      </c>
      <c r="BM651" s="224" t="s">
        <v>982</v>
      </c>
    </row>
    <row r="652" s="2" customFormat="1" ht="16.5" customHeight="1">
      <c r="A652" s="38"/>
      <c r="B652" s="39"/>
      <c r="C652" s="212" t="s">
        <v>983</v>
      </c>
      <c r="D652" s="212" t="s">
        <v>137</v>
      </c>
      <c r="E652" s="213" t="s">
        <v>984</v>
      </c>
      <c r="F652" s="214" t="s">
        <v>985</v>
      </c>
      <c r="G652" s="215" t="s">
        <v>977</v>
      </c>
      <c r="H652" s="216">
        <v>10</v>
      </c>
      <c r="I652" s="217"/>
      <c r="J652" s="218">
        <f>ROUND(I652*H652,2)</f>
        <v>0</v>
      </c>
      <c r="K652" s="219"/>
      <c r="L652" s="44"/>
      <c r="M652" s="220" t="s">
        <v>1</v>
      </c>
      <c r="N652" s="221" t="s">
        <v>44</v>
      </c>
      <c r="O652" s="91"/>
      <c r="P652" s="222">
        <f>O652*H652</f>
        <v>0</v>
      </c>
      <c r="Q652" s="222">
        <v>0</v>
      </c>
      <c r="R652" s="222">
        <f>Q652*H652</f>
        <v>0</v>
      </c>
      <c r="S652" s="222">
        <v>0</v>
      </c>
      <c r="T652" s="223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24" t="s">
        <v>141</v>
      </c>
      <c r="AT652" s="224" t="s">
        <v>137</v>
      </c>
      <c r="AU652" s="224" t="s">
        <v>142</v>
      </c>
      <c r="AY652" s="17" t="s">
        <v>135</v>
      </c>
      <c r="BE652" s="225">
        <f>IF(N652="základní",J652,0)</f>
        <v>0</v>
      </c>
      <c r="BF652" s="225">
        <f>IF(N652="snížená",J652,0)</f>
        <v>0</v>
      </c>
      <c r="BG652" s="225">
        <f>IF(N652="zákl. přenesená",J652,0)</f>
        <v>0</v>
      </c>
      <c r="BH652" s="225">
        <f>IF(N652="sníž. přenesená",J652,0)</f>
        <v>0</v>
      </c>
      <c r="BI652" s="225">
        <f>IF(N652="nulová",J652,0)</f>
        <v>0</v>
      </c>
      <c r="BJ652" s="17" t="s">
        <v>142</v>
      </c>
      <c r="BK652" s="225">
        <f>ROUND(I652*H652,2)</f>
        <v>0</v>
      </c>
      <c r="BL652" s="17" t="s">
        <v>141</v>
      </c>
      <c r="BM652" s="224" t="s">
        <v>986</v>
      </c>
    </row>
    <row r="653" s="12" customFormat="1" ht="22.8" customHeight="1">
      <c r="A653" s="12"/>
      <c r="B653" s="196"/>
      <c r="C653" s="197"/>
      <c r="D653" s="198" t="s">
        <v>77</v>
      </c>
      <c r="E653" s="210" t="s">
        <v>987</v>
      </c>
      <c r="F653" s="210" t="s">
        <v>988</v>
      </c>
      <c r="G653" s="197"/>
      <c r="H653" s="197"/>
      <c r="I653" s="200"/>
      <c r="J653" s="211">
        <f>BK653</f>
        <v>0</v>
      </c>
      <c r="K653" s="197"/>
      <c r="L653" s="202"/>
      <c r="M653" s="203"/>
      <c r="N653" s="204"/>
      <c r="O653" s="204"/>
      <c r="P653" s="205">
        <f>SUM(P654:P714)</f>
        <v>0</v>
      </c>
      <c r="Q653" s="204"/>
      <c r="R653" s="205">
        <f>SUM(R654:R714)</f>
        <v>1.35020465</v>
      </c>
      <c r="S653" s="204"/>
      <c r="T653" s="206">
        <f>SUM(T654:T714)</f>
        <v>0</v>
      </c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R653" s="207" t="s">
        <v>142</v>
      </c>
      <c r="AT653" s="208" t="s">
        <v>77</v>
      </c>
      <c r="AU653" s="208" t="s">
        <v>83</v>
      </c>
      <c r="AY653" s="207" t="s">
        <v>135</v>
      </c>
      <c r="BK653" s="209">
        <f>SUM(BK654:BK714)</f>
        <v>0</v>
      </c>
    </row>
    <row r="654" s="2" customFormat="1" ht="24.15" customHeight="1">
      <c r="A654" s="38"/>
      <c r="B654" s="39"/>
      <c r="C654" s="212" t="s">
        <v>989</v>
      </c>
      <c r="D654" s="212" t="s">
        <v>137</v>
      </c>
      <c r="E654" s="213" t="s">
        <v>990</v>
      </c>
      <c r="F654" s="214" t="s">
        <v>991</v>
      </c>
      <c r="G654" s="215" t="s">
        <v>140</v>
      </c>
      <c r="H654" s="216">
        <v>4.1360000000000001</v>
      </c>
      <c r="I654" s="217"/>
      <c r="J654" s="218">
        <f>ROUND(I654*H654,2)</f>
        <v>0</v>
      </c>
      <c r="K654" s="219"/>
      <c r="L654" s="44"/>
      <c r="M654" s="220" t="s">
        <v>1</v>
      </c>
      <c r="N654" s="221" t="s">
        <v>44</v>
      </c>
      <c r="O654" s="91"/>
      <c r="P654" s="222">
        <f>O654*H654</f>
        <v>0</v>
      </c>
      <c r="Q654" s="222">
        <v>0</v>
      </c>
      <c r="R654" s="222">
        <f>Q654*H654</f>
        <v>0</v>
      </c>
      <c r="S654" s="222">
        <v>0</v>
      </c>
      <c r="T654" s="223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4" t="s">
        <v>224</v>
      </c>
      <c r="AT654" s="224" t="s">
        <v>137</v>
      </c>
      <c r="AU654" s="224" t="s">
        <v>142</v>
      </c>
      <c r="AY654" s="17" t="s">
        <v>135</v>
      </c>
      <c r="BE654" s="225">
        <f>IF(N654="základní",J654,0)</f>
        <v>0</v>
      </c>
      <c r="BF654" s="225">
        <f>IF(N654="snížená",J654,0)</f>
        <v>0</v>
      </c>
      <c r="BG654" s="225">
        <f>IF(N654="zákl. přenesená",J654,0)</f>
        <v>0</v>
      </c>
      <c r="BH654" s="225">
        <f>IF(N654="sníž. přenesená",J654,0)</f>
        <v>0</v>
      </c>
      <c r="BI654" s="225">
        <f>IF(N654="nulová",J654,0)</f>
        <v>0</v>
      </c>
      <c r="BJ654" s="17" t="s">
        <v>142</v>
      </c>
      <c r="BK654" s="225">
        <f>ROUND(I654*H654,2)</f>
        <v>0</v>
      </c>
      <c r="BL654" s="17" t="s">
        <v>224</v>
      </c>
      <c r="BM654" s="224" t="s">
        <v>992</v>
      </c>
    </row>
    <row r="655" s="13" customFormat="1">
      <c r="A655" s="13"/>
      <c r="B655" s="226"/>
      <c r="C655" s="227"/>
      <c r="D655" s="228" t="s">
        <v>153</v>
      </c>
      <c r="E655" s="229" t="s">
        <v>1</v>
      </c>
      <c r="F655" s="230" t="s">
        <v>993</v>
      </c>
      <c r="G655" s="227"/>
      <c r="H655" s="229" t="s">
        <v>1</v>
      </c>
      <c r="I655" s="231"/>
      <c r="J655" s="227"/>
      <c r="K655" s="227"/>
      <c r="L655" s="232"/>
      <c r="M655" s="233"/>
      <c r="N655" s="234"/>
      <c r="O655" s="234"/>
      <c r="P655" s="234"/>
      <c r="Q655" s="234"/>
      <c r="R655" s="234"/>
      <c r="S655" s="234"/>
      <c r="T655" s="235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6" t="s">
        <v>153</v>
      </c>
      <c r="AU655" s="236" t="s">
        <v>142</v>
      </c>
      <c r="AV655" s="13" t="s">
        <v>83</v>
      </c>
      <c r="AW655" s="13" t="s">
        <v>32</v>
      </c>
      <c r="AX655" s="13" t="s">
        <v>78</v>
      </c>
      <c r="AY655" s="236" t="s">
        <v>135</v>
      </c>
    </row>
    <row r="656" s="14" customFormat="1">
      <c r="A656" s="14"/>
      <c r="B656" s="237"/>
      <c r="C656" s="238"/>
      <c r="D656" s="228" t="s">
        <v>153</v>
      </c>
      <c r="E656" s="239" t="s">
        <v>1</v>
      </c>
      <c r="F656" s="240" t="s">
        <v>994</v>
      </c>
      <c r="G656" s="238"/>
      <c r="H656" s="241">
        <v>4.1360000000000001</v>
      </c>
      <c r="I656" s="242"/>
      <c r="J656" s="238"/>
      <c r="K656" s="238"/>
      <c r="L656" s="243"/>
      <c r="M656" s="244"/>
      <c r="N656" s="245"/>
      <c r="O656" s="245"/>
      <c r="P656" s="245"/>
      <c r="Q656" s="245"/>
      <c r="R656" s="245"/>
      <c r="S656" s="245"/>
      <c r="T656" s="246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7" t="s">
        <v>153</v>
      </c>
      <c r="AU656" s="247" t="s">
        <v>142</v>
      </c>
      <c r="AV656" s="14" t="s">
        <v>142</v>
      </c>
      <c r="AW656" s="14" t="s">
        <v>32</v>
      </c>
      <c r="AX656" s="14" t="s">
        <v>83</v>
      </c>
      <c r="AY656" s="247" t="s">
        <v>135</v>
      </c>
    </row>
    <row r="657" s="2" customFormat="1" ht="33" customHeight="1">
      <c r="A657" s="38"/>
      <c r="B657" s="39"/>
      <c r="C657" s="212" t="s">
        <v>995</v>
      </c>
      <c r="D657" s="212" t="s">
        <v>137</v>
      </c>
      <c r="E657" s="213" t="s">
        <v>996</v>
      </c>
      <c r="F657" s="214" t="s">
        <v>997</v>
      </c>
      <c r="G657" s="215" t="s">
        <v>318</v>
      </c>
      <c r="H657" s="216">
        <v>10</v>
      </c>
      <c r="I657" s="217"/>
      <c r="J657" s="218">
        <f>ROUND(I657*H657,2)</f>
        <v>0</v>
      </c>
      <c r="K657" s="219"/>
      <c r="L657" s="44"/>
      <c r="M657" s="220" t="s">
        <v>1</v>
      </c>
      <c r="N657" s="221" t="s">
        <v>44</v>
      </c>
      <c r="O657" s="91"/>
      <c r="P657" s="222">
        <f>O657*H657</f>
        <v>0</v>
      </c>
      <c r="Q657" s="222">
        <v>0</v>
      </c>
      <c r="R657" s="222">
        <f>Q657*H657</f>
        <v>0</v>
      </c>
      <c r="S657" s="222">
        <v>0</v>
      </c>
      <c r="T657" s="223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24" t="s">
        <v>224</v>
      </c>
      <c r="AT657" s="224" t="s">
        <v>137</v>
      </c>
      <c r="AU657" s="224" t="s">
        <v>142</v>
      </c>
      <c r="AY657" s="17" t="s">
        <v>135</v>
      </c>
      <c r="BE657" s="225">
        <f>IF(N657="základní",J657,0)</f>
        <v>0</v>
      </c>
      <c r="BF657" s="225">
        <f>IF(N657="snížená",J657,0)</f>
        <v>0</v>
      </c>
      <c r="BG657" s="225">
        <f>IF(N657="zákl. přenesená",J657,0)</f>
        <v>0</v>
      </c>
      <c r="BH657" s="225">
        <f>IF(N657="sníž. přenesená",J657,0)</f>
        <v>0</v>
      </c>
      <c r="BI657" s="225">
        <f>IF(N657="nulová",J657,0)</f>
        <v>0</v>
      </c>
      <c r="BJ657" s="17" t="s">
        <v>142</v>
      </c>
      <c r="BK657" s="225">
        <f>ROUND(I657*H657,2)</f>
        <v>0</v>
      </c>
      <c r="BL657" s="17" t="s">
        <v>224</v>
      </c>
      <c r="BM657" s="224" t="s">
        <v>998</v>
      </c>
    </row>
    <row r="658" s="2" customFormat="1" ht="33" customHeight="1">
      <c r="A658" s="38"/>
      <c r="B658" s="39"/>
      <c r="C658" s="212" t="s">
        <v>999</v>
      </c>
      <c r="D658" s="212" t="s">
        <v>137</v>
      </c>
      <c r="E658" s="213" t="s">
        <v>1000</v>
      </c>
      <c r="F658" s="214" t="s">
        <v>1001</v>
      </c>
      <c r="G658" s="215" t="s">
        <v>151</v>
      </c>
      <c r="H658" s="216">
        <v>1.8660000000000001</v>
      </c>
      <c r="I658" s="217"/>
      <c r="J658" s="218">
        <f>ROUND(I658*H658,2)</f>
        <v>0</v>
      </c>
      <c r="K658" s="219"/>
      <c r="L658" s="44"/>
      <c r="M658" s="220" t="s">
        <v>1</v>
      </c>
      <c r="N658" s="221" t="s">
        <v>44</v>
      </c>
      <c r="O658" s="91"/>
      <c r="P658" s="222">
        <f>O658*H658</f>
        <v>0</v>
      </c>
      <c r="Q658" s="222">
        <v>0.00189</v>
      </c>
      <c r="R658" s="222">
        <f>Q658*H658</f>
        <v>0.00352674</v>
      </c>
      <c r="S658" s="222">
        <v>0</v>
      </c>
      <c r="T658" s="223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24" t="s">
        <v>224</v>
      </c>
      <c r="AT658" s="224" t="s">
        <v>137</v>
      </c>
      <c r="AU658" s="224" t="s">
        <v>142</v>
      </c>
      <c r="AY658" s="17" t="s">
        <v>135</v>
      </c>
      <c r="BE658" s="225">
        <f>IF(N658="základní",J658,0)</f>
        <v>0</v>
      </c>
      <c r="BF658" s="225">
        <f>IF(N658="snížená",J658,0)</f>
        <v>0</v>
      </c>
      <c r="BG658" s="225">
        <f>IF(N658="zákl. přenesená",J658,0)</f>
        <v>0</v>
      </c>
      <c r="BH658" s="225">
        <f>IF(N658="sníž. přenesená",J658,0)</f>
        <v>0</v>
      </c>
      <c r="BI658" s="225">
        <f>IF(N658="nulová",J658,0)</f>
        <v>0</v>
      </c>
      <c r="BJ658" s="17" t="s">
        <v>142</v>
      </c>
      <c r="BK658" s="225">
        <f>ROUND(I658*H658,2)</f>
        <v>0</v>
      </c>
      <c r="BL658" s="17" t="s">
        <v>224</v>
      </c>
      <c r="BM658" s="224" t="s">
        <v>1002</v>
      </c>
    </row>
    <row r="659" s="14" customFormat="1">
      <c r="A659" s="14"/>
      <c r="B659" s="237"/>
      <c r="C659" s="238"/>
      <c r="D659" s="228" t="s">
        <v>153</v>
      </c>
      <c r="E659" s="239" t="s">
        <v>1</v>
      </c>
      <c r="F659" s="240" t="s">
        <v>1003</v>
      </c>
      <c r="G659" s="238"/>
      <c r="H659" s="241">
        <v>1.8660000000000001</v>
      </c>
      <c r="I659" s="242"/>
      <c r="J659" s="238"/>
      <c r="K659" s="238"/>
      <c r="L659" s="243"/>
      <c r="M659" s="244"/>
      <c r="N659" s="245"/>
      <c r="O659" s="245"/>
      <c r="P659" s="245"/>
      <c r="Q659" s="245"/>
      <c r="R659" s="245"/>
      <c r="S659" s="245"/>
      <c r="T659" s="246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7" t="s">
        <v>153</v>
      </c>
      <c r="AU659" s="247" t="s">
        <v>142</v>
      </c>
      <c r="AV659" s="14" t="s">
        <v>142</v>
      </c>
      <c r="AW659" s="14" t="s">
        <v>32</v>
      </c>
      <c r="AX659" s="14" t="s">
        <v>83</v>
      </c>
      <c r="AY659" s="247" t="s">
        <v>135</v>
      </c>
    </row>
    <row r="660" s="2" customFormat="1" ht="21.75" customHeight="1">
      <c r="A660" s="38"/>
      <c r="B660" s="39"/>
      <c r="C660" s="212" t="s">
        <v>1004</v>
      </c>
      <c r="D660" s="212" t="s">
        <v>137</v>
      </c>
      <c r="E660" s="213" t="s">
        <v>1005</v>
      </c>
      <c r="F660" s="214" t="s">
        <v>1006</v>
      </c>
      <c r="G660" s="215" t="s">
        <v>318</v>
      </c>
      <c r="H660" s="216">
        <v>4</v>
      </c>
      <c r="I660" s="217"/>
      <c r="J660" s="218">
        <f>ROUND(I660*H660,2)</f>
        <v>0</v>
      </c>
      <c r="K660" s="219"/>
      <c r="L660" s="44"/>
      <c r="M660" s="220" t="s">
        <v>1</v>
      </c>
      <c r="N660" s="221" t="s">
        <v>44</v>
      </c>
      <c r="O660" s="91"/>
      <c r="P660" s="222">
        <f>O660*H660</f>
        <v>0</v>
      </c>
      <c r="Q660" s="222">
        <v>0.0026700000000000001</v>
      </c>
      <c r="R660" s="222">
        <f>Q660*H660</f>
        <v>0.01068</v>
      </c>
      <c r="S660" s="222">
        <v>0</v>
      </c>
      <c r="T660" s="223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24" t="s">
        <v>224</v>
      </c>
      <c r="AT660" s="224" t="s">
        <v>137</v>
      </c>
      <c r="AU660" s="224" t="s">
        <v>142</v>
      </c>
      <c r="AY660" s="17" t="s">
        <v>135</v>
      </c>
      <c r="BE660" s="225">
        <f>IF(N660="základní",J660,0)</f>
        <v>0</v>
      </c>
      <c r="BF660" s="225">
        <f>IF(N660="snížená",J660,0)</f>
        <v>0</v>
      </c>
      <c r="BG660" s="225">
        <f>IF(N660="zákl. přenesená",J660,0)</f>
        <v>0</v>
      </c>
      <c r="BH660" s="225">
        <f>IF(N660="sníž. přenesená",J660,0)</f>
        <v>0</v>
      </c>
      <c r="BI660" s="225">
        <f>IF(N660="nulová",J660,0)</f>
        <v>0</v>
      </c>
      <c r="BJ660" s="17" t="s">
        <v>142</v>
      </c>
      <c r="BK660" s="225">
        <f>ROUND(I660*H660,2)</f>
        <v>0</v>
      </c>
      <c r="BL660" s="17" t="s">
        <v>224</v>
      </c>
      <c r="BM660" s="224" t="s">
        <v>1007</v>
      </c>
    </row>
    <row r="661" s="13" customFormat="1">
      <c r="A661" s="13"/>
      <c r="B661" s="226"/>
      <c r="C661" s="227"/>
      <c r="D661" s="228" t="s">
        <v>153</v>
      </c>
      <c r="E661" s="229" t="s">
        <v>1</v>
      </c>
      <c r="F661" s="230" t="s">
        <v>1008</v>
      </c>
      <c r="G661" s="227"/>
      <c r="H661" s="229" t="s">
        <v>1</v>
      </c>
      <c r="I661" s="231"/>
      <c r="J661" s="227"/>
      <c r="K661" s="227"/>
      <c r="L661" s="232"/>
      <c r="M661" s="233"/>
      <c r="N661" s="234"/>
      <c r="O661" s="234"/>
      <c r="P661" s="234"/>
      <c r="Q661" s="234"/>
      <c r="R661" s="234"/>
      <c r="S661" s="234"/>
      <c r="T661" s="235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6" t="s">
        <v>153</v>
      </c>
      <c r="AU661" s="236" t="s">
        <v>142</v>
      </c>
      <c r="AV661" s="13" t="s">
        <v>83</v>
      </c>
      <c r="AW661" s="13" t="s">
        <v>32</v>
      </c>
      <c r="AX661" s="13" t="s">
        <v>78</v>
      </c>
      <c r="AY661" s="236" t="s">
        <v>135</v>
      </c>
    </row>
    <row r="662" s="14" customFormat="1">
      <c r="A662" s="14"/>
      <c r="B662" s="237"/>
      <c r="C662" s="238"/>
      <c r="D662" s="228" t="s">
        <v>153</v>
      </c>
      <c r="E662" s="239" t="s">
        <v>1</v>
      </c>
      <c r="F662" s="240" t="s">
        <v>141</v>
      </c>
      <c r="G662" s="238"/>
      <c r="H662" s="241">
        <v>4</v>
      </c>
      <c r="I662" s="242"/>
      <c r="J662" s="238"/>
      <c r="K662" s="238"/>
      <c r="L662" s="243"/>
      <c r="M662" s="244"/>
      <c r="N662" s="245"/>
      <c r="O662" s="245"/>
      <c r="P662" s="245"/>
      <c r="Q662" s="245"/>
      <c r="R662" s="245"/>
      <c r="S662" s="245"/>
      <c r="T662" s="246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7" t="s">
        <v>153</v>
      </c>
      <c r="AU662" s="247" t="s">
        <v>142</v>
      </c>
      <c r="AV662" s="14" t="s">
        <v>142</v>
      </c>
      <c r="AW662" s="14" t="s">
        <v>32</v>
      </c>
      <c r="AX662" s="14" t="s">
        <v>83</v>
      </c>
      <c r="AY662" s="247" t="s">
        <v>135</v>
      </c>
    </row>
    <row r="663" s="2" customFormat="1" ht="37.8" customHeight="1">
      <c r="A663" s="38"/>
      <c r="B663" s="39"/>
      <c r="C663" s="212" t="s">
        <v>1009</v>
      </c>
      <c r="D663" s="212" t="s">
        <v>137</v>
      </c>
      <c r="E663" s="213" t="s">
        <v>1010</v>
      </c>
      <c r="F663" s="214" t="s">
        <v>1011</v>
      </c>
      <c r="G663" s="215" t="s">
        <v>146</v>
      </c>
      <c r="H663" s="216">
        <v>17.600000000000001</v>
      </c>
      <c r="I663" s="217"/>
      <c r="J663" s="218">
        <f>ROUND(I663*H663,2)</f>
        <v>0</v>
      </c>
      <c r="K663" s="219"/>
      <c r="L663" s="44"/>
      <c r="M663" s="220" t="s">
        <v>1</v>
      </c>
      <c r="N663" s="221" t="s">
        <v>44</v>
      </c>
      <c r="O663" s="91"/>
      <c r="P663" s="222">
        <f>O663*H663</f>
        <v>0</v>
      </c>
      <c r="Q663" s="222">
        <v>0</v>
      </c>
      <c r="R663" s="222">
        <f>Q663*H663</f>
        <v>0</v>
      </c>
      <c r="S663" s="222">
        <v>0</v>
      </c>
      <c r="T663" s="223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24" t="s">
        <v>224</v>
      </c>
      <c r="AT663" s="224" t="s">
        <v>137</v>
      </c>
      <c r="AU663" s="224" t="s">
        <v>142</v>
      </c>
      <c r="AY663" s="17" t="s">
        <v>135</v>
      </c>
      <c r="BE663" s="225">
        <f>IF(N663="základní",J663,0)</f>
        <v>0</v>
      </c>
      <c r="BF663" s="225">
        <f>IF(N663="snížená",J663,0)</f>
        <v>0</v>
      </c>
      <c r="BG663" s="225">
        <f>IF(N663="zákl. přenesená",J663,0)</f>
        <v>0</v>
      </c>
      <c r="BH663" s="225">
        <f>IF(N663="sníž. přenesená",J663,0)</f>
        <v>0</v>
      </c>
      <c r="BI663" s="225">
        <f>IF(N663="nulová",J663,0)</f>
        <v>0</v>
      </c>
      <c r="BJ663" s="17" t="s">
        <v>142</v>
      </c>
      <c r="BK663" s="225">
        <f>ROUND(I663*H663,2)</f>
        <v>0</v>
      </c>
      <c r="BL663" s="17" t="s">
        <v>224</v>
      </c>
      <c r="BM663" s="224" t="s">
        <v>1012</v>
      </c>
    </row>
    <row r="664" s="13" customFormat="1">
      <c r="A664" s="13"/>
      <c r="B664" s="226"/>
      <c r="C664" s="227"/>
      <c r="D664" s="228" t="s">
        <v>153</v>
      </c>
      <c r="E664" s="229" t="s">
        <v>1</v>
      </c>
      <c r="F664" s="230" t="s">
        <v>1013</v>
      </c>
      <c r="G664" s="227"/>
      <c r="H664" s="229" t="s">
        <v>1</v>
      </c>
      <c r="I664" s="231"/>
      <c r="J664" s="227"/>
      <c r="K664" s="227"/>
      <c r="L664" s="232"/>
      <c r="M664" s="233"/>
      <c r="N664" s="234"/>
      <c r="O664" s="234"/>
      <c r="P664" s="234"/>
      <c r="Q664" s="234"/>
      <c r="R664" s="234"/>
      <c r="S664" s="234"/>
      <c r="T664" s="235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6" t="s">
        <v>153</v>
      </c>
      <c r="AU664" s="236" t="s">
        <v>142</v>
      </c>
      <c r="AV664" s="13" t="s">
        <v>83</v>
      </c>
      <c r="AW664" s="13" t="s">
        <v>32</v>
      </c>
      <c r="AX664" s="13" t="s">
        <v>78</v>
      </c>
      <c r="AY664" s="236" t="s">
        <v>135</v>
      </c>
    </row>
    <row r="665" s="14" customFormat="1">
      <c r="A665" s="14"/>
      <c r="B665" s="237"/>
      <c r="C665" s="238"/>
      <c r="D665" s="228" t="s">
        <v>153</v>
      </c>
      <c r="E665" s="239" t="s">
        <v>1</v>
      </c>
      <c r="F665" s="240" t="s">
        <v>1014</v>
      </c>
      <c r="G665" s="238"/>
      <c r="H665" s="241">
        <v>17.600000000000001</v>
      </c>
      <c r="I665" s="242"/>
      <c r="J665" s="238"/>
      <c r="K665" s="238"/>
      <c r="L665" s="243"/>
      <c r="M665" s="244"/>
      <c r="N665" s="245"/>
      <c r="O665" s="245"/>
      <c r="P665" s="245"/>
      <c r="Q665" s="245"/>
      <c r="R665" s="245"/>
      <c r="S665" s="245"/>
      <c r="T665" s="246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7" t="s">
        <v>153</v>
      </c>
      <c r="AU665" s="247" t="s">
        <v>142</v>
      </c>
      <c r="AV665" s="14" t="s">
        <v>142</v>
      </c>
      <c r="AW665" s="14" t="s">
        <v>32</v>
      </c>
      <c r="AX665" s="14" t="s">
        <v>83</v>
      </c>
      <c r="AY665" s="247" t="s">
        <v>135</v>
      </c>
    </row>
    <row r="666" s="2" customFormat="1" ht="24.15" customHeight="1">
      <c r="A666" s="38"/>
      <c r="B666" s="39"/>
      <c r="C666" s="259" t="s">
        <v>1015</v>
      </c>
      <c r="D666" s="259" t="s">
        <v>205</v>
      </c>
      <c r="E666" s="260" t="s">
        <v>1016</v>
      </c>
      <c r="F666" s="261" t="s">
        <v>1017</v>
      </c>
      <c r="G666" s="262" t="s">
        <v>151</v>
      </c>
      <c r="H666" s="263">
        <v>0.155</v>
      </c>
      <c r="I666" s="264"/>
      <c r="J666" s="265">
        <f>ROUND(I666*H666,2)</f>
        <v>0</v>
      </c>
      <c r="K666" s="266"/>
      <c r="L666" s="267"/>
      <c r="M666" s="268" t="s">
        <v>1</v>
      </c>
      <c r="N666" s="269" t="s">
        <v>44</v>
      </c>
      <c r="O666" s="91"/>
      <c r="P666" s="222">
        <f>O666*H666</f>
        <v>0</v>
      </c>
      <c r="Q666" s="222">
        <v>0.55000000000000004</v>
      </c>
      <c r="R666" s="222">
        <f>Q666*H666</f>
        <v>0.085250000000000006</v>
      </c>
      <c r="S666" s="222">
        <v>0</v>
      </c>
      <c r="T666" s="223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24" t="s">
        <v>321</v>
      </c>
      <c r="AT666" s="224" t="s">
        <v>205</v>
      </c>
      <c r="AU666" s="224" t="s">
        <v>142</v>
      </c>
      <c r="AY666" s="17" t="s">
        <v>135</v>
      </c>
      <c r="BE666" s="225">
        <f>IF(N666="základní",J666,0)</f>
        <v>0</v>
      </c>
      <c r="BF666" s="225">
        <f>IF(N666="snížená",J666,0)</f>
        <v>0</v>
      </c>
      <c r="BG666" s="225">
        <f>IF(N666="zákl. přenesená",J666,0)</f>
        <v>0</v>
      </c>
      <c r="BH666" s="225">
        <f>IF(N666="sníž. přenesená",J666,0)</f>
        <v>0</v>
      </c>
      <c r="BI666" s="225">
        <f>IF(N666="nulová",J666,0)</f>
        <v>0</v>
      </c>
      <c r="BJ666" s="17" t="s">
        <v>142</v>
      </c>
      <c r="BK666" s="225">
        <f>ROUND(I666*H666,2)</f>
        <v>0</v>
      </c>
      <c r="BL666" s="17" t="s">
        <v>224</v>
      </c>
      <c r="BM666" s="224" t="s">
        <v>1018</v>
      </c>
    </row>
    <row r="667" s="13" customFormat="1">
      <c r="A667" s="13"/>
      <c r="B667" s="226"/>
      <c r="C667" s="227"/>
      <c r="D667" s="228" t="s">
        <v>153</v>
      </c>
      <c r="E667" s="229" t="s">
        <v>1</v>
      </c>
      <c r="F667" s="230" t="s">
        <v>1013</v>
      </c>
      <c r="G667" s="227"/>
      <c r="H667" s="229" t="s">
        <v>1</v>
      </c>
      <c r="I667" s="231"/>
      <c r="J667" s="227"/>
      <c r="K667" s="227"/>
      <c r="L667" s="232"/>
      <c r="M667" s="233"/>
      <c r="N667" s="234"/>
      <c r="O667" s="234"/>
      <c r="P667" s="234"/>
      <c r="Q667" s="234"/>
      <c r="R667" s="234"/>
      <c r="S667" s="234"/>
      <c r="T667" s="235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6" t="s">
        <v>153</v>
      </c>
      <c r="AU667" s="236" t="s">
        <v>142</v>
      </c>
      <c r="AV667" s="13" t="s">
        <v>83</v>
      </c>
      <c r="AW667" s="13" t="s">
        <v>32</v>
      </c>
      <c r="AX667" s="13" t="s">
        <v>78</v>
      </c>
      <c r="AY667" s="236" t="s">
        <v>135</v>
      </c>
    </row>
    <row r="668" s="14" customFormat="1">
      <c r="A668" s="14"/>
      <c r="B668" s="237"/>
      <c r="C668" s="238"/>
      <c r="D668" s="228" t="s">
        <v>153</v>
      </c>
      <c r="E668" s="239" t="s">
        <v>1</v>
      </c>
      <c r="F668" s="240" t="s">
        <v>1019</v>
      </c>
      <c r="G668" s="238"/>
      <c r="H668" s="241">
        <v>0.14099999999999999</v>
      </c>
      <c r="I668" s="242"/>
      <c r="J668" s="238"/>
      <c r="K668" s="238"/>
      <c r="L668" s="243"/>
      <c r="M668" s="244"/>
      <c r="N668" s="245"/>
      <c r="O668" s="245"/>
      <c r="P668" s="245"/>
      <c r="Q668" s="245"/>
      <c r="R668" s="245"/>
      <c r="S668" s="245"/>
      <c r="T668" s="246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7" t="s">
        <v>153</v>
      </c>
      <c r="AU668" s="247" t="s">
        <v>142</v>
      </c>
      <c r="AV668" s="14" t="s">
        <v>142</v>
      </c>
      <c r="AW668" s="14" t="s">
        <v>32</v>
      </c>
      <c r="AX668" s="14" t="s">
        <v>83</v>
      </c>
      <c r="AY668" s="247" t="s">
        <v>135</v>
      </c>
    </row>
    <row r="669" s="14" customFormat="1">
      <c r="A669" s="14"/>
      <c r="B669" s="237"/>
      <c r="C669" s="238"/>
      <c r="D669" s="228" t="s">
        <v>153</v>
      </c>
      <c r="E669" s="238"/>
      <c r="F669" s="240" t="s">
        <v>1020</v>
      </c>
      <c r="G669" s="238"/>
      <c r="H669" s="241">
        <v>0.155</v>
      </c>
      <c r="I669" s="242"/>
      <c r="J669" s="238"/>
      <c r="K669" s="238"/>
      <c r="L669" s="243"/>
      <c r="M669" s="244"/>
      <c r="N669" s="245"/>
      <c r="O669" s="245"/>
      <c r="P669" s="245"/>
      <c r="Q669" s="245"/>
      <c r="R669" s="245"/>
      <c r="S669" s="245"/>
      <c r="T669" s="246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7" t="s">
        <v>153</v>
      </c>
      <c r="AU669" s="247" t="s">
        <v>142</v>
      </c>
      <c r="AV669" s="14" t="s">
        <v>142</v>
      </c>
      <c r="AW669" s="14" t="s">
        <v>4</v>
      </c>
      <c r="AX669" s="14" t="s">
        <v>83</v>
      </c>
      <c r="AY669" s="247" t="s">
        <v>135</v>
      </c>
    </row>
    <row r="670" s="2" customFormat="1" ht="37.8" customHeight="1">
      <c r="A670" s="38"/>
      <c r="B670" s="39"/>
      <c r="C670" s="212" t="s">
        <v>1021</v>
      </c>
      <c r="D670" s="212" t="s">
        <v>137</v>
      </c>
      <c r="E670" s="213" t="s">
        <v>1022</v>
      </c>
      <c r="F670" s="214" t="s">
        <v>1023</v>
      </c>
      <c r="G670" s="215" t="s">
        <v>146</v>
      </c>
      <c r="H670" s="216">
        <v>56</v>
      </c>
      <c r="I670" s="217"/>
      <c r="J670" s="218">
        <f>ROUND(I670*H670,2)</f>
        <v>0</v>
      </c>
      <c r="K670" s="219"/>
      <c r="L670" s="44"/>
      <c r="M670" s="220" t="s">
        <v>1</v>
      </c>
      <c r="N670" s="221" t="s">
        <v>44</v>
      </c>
      <c r="O670" s="91"/>
      <c r="P670" s="222">
        <f>O670*H670</f>
        <v>0</v>
      </c>
      <c r="Q670" s="222">
        <v>0</v>
      </c>
      <c r="R670" s="222">
        <f>Q670*H670</f>
        <v>0</v>
      </c>
      <c r="S670" s="222">
        <v>0</v>
      </c>
      <c r="T670" s="223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24" t="s">
        <v>224</v>
      </c>
      <c r="AT670" s="224" t="s">
        <v>137</v>
      </c>
      <c r="AU670" s="224" t="s">
        <v>142</v>
      </c>
      <c r="AY670" s="17" t="s">
        <v>135</v>
      </c>
      <c r="BE670" s="225">
        <f>IF(N670="základní",J670,0)</f>
        <v>0</v>
      </c>
      <c r="BF670" s="225">
        <f>IF(N670="snížená",J670,0)</f>
        <v>0</v>
      </c>
      <c r="BG670" s="225">
        <f>IF(N670="zákl. přenesená",J670,0)</f>
        <v>0</v>
      </c>
      <c r="BH670" s="225">
        <f>IF(N670="sníž. přenesená",J670,0)</f>
        <v>0</v>
      </c>
      <c r="BI670" s="225">
        <f>IF(N670="nulová",J670,0)</f>
        <v>0</v>
      </c>
      <c r="BJ670" s="17" t="s">
        <v>142</v>
      </c>
      <c r="BK670" s="225">
        <f>ROUND(I670*H670,2)</f>
        <v>0</v>
      </c>
      <c r="BL670" s="17" t="s">
        <v>224</v>
      </c>
      <c r="BM670" s="224" t="s">
        <v>1024</v>
      </c>
    </row>
    <row r="671" s="13" customFormat="1">
      <c r="A671" s="13"/>
      <c r="B671" s="226"/>
      <c r="C671" s="227"/>
      <c r="D671" s="228" t="s">
        <v>153</v>
      </c>
      <c r="E671" s="229" t="s">
        <v>1</v>
      </c>
      <c r="F671" s="230" t="s">
        <v>1025</v>
      </c>
      <c r="G671" s="227"/>
      <c r="H671" s="229" t="s">
        <v>1</v>
      </c>
      <c r="I671" s="231"/>
      <c r="J671" s="227"/>
      <c r="K671" s="227"/>
      <c r="L671" s="232"/>
      <c r="M671" s="233"/>
      <c r="N671" s="234"/>
      <c r="O671" s="234"/>
      <c r="P671" s="234"/>
      <c r="Q671" s="234"/>
      <c r="R671" s="234"/>
      <c r="S671" s="234"/>
      <c r="T671" s="235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6" t="s">
        <v>153</v>
      </c>
      <c r="AU671" s="236" t="s">
        <v>142</v>
      </c>
      <c r="AV671" s="13" t="s">
        <v>83</v>
      </c>
      <c r="AW671" s="13" t="s">
        <v>32</v>
      </c>
      <c r="AX671" s="13" t="s">
        <v>78</v>
      </c>
      <c r="AY671" s="236" t="s">
        <v>135</v>
      </c>
    </row>
    <row r="672" s="14" customFormat="1">
      <c r="A672" s="14"/>
      <c r="B672" s="237"/>
      <c r="C672" s="238"/>
      <c r="D672" s="228" t="s">
        <v>153</v>
      </c>
      <c r="E672" s="239" t="s">
        <v>1</v>
      </c>
      <c r="F672" s="240" t="s">
        <v>1026</v>
      </c>
      <c r="G672" s="238"/>
      <c r="H672" s="241">
        <v>6.7000000000000002</v>
      </c>
      <c r="I672" s="242"/>
      <c r="J672" s="238"/>
      <c r="K672" s="238"/>
      <c r="L672" s="243"/>
      <c r="M672" s="244"/>
      <c r="N672" s="245"/>
      <c r="O672" s="245"/>
      <c r="P672" s="245"/>
      <c r="Q672" s="245"/>
      <c r="R672" s="245"/>
      <c r="S672" s="245"/>
      <c r="T672" s="246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7" t="s">
        <v>153</v>
      </c>
      <c r="AU672" s="247" t="s">
        <v>142</v>
      </c>
      <c r="AV672" s="14" t="s">
        <v>142</v>
      </c>
      <c r="AW672" s="14" t="s">
        <v>32</v>
      </c>
      <c r="AX672" s="14" t="s">
        <v>78</v>
      </c>
      <c r="AY672" s="247" t="s">
        <v>135</v>
      </c>
    </row>
    <row r="673" s="13" customFormat="1">
      <c r="A673" s="13"/>
      <c r="B673" s="226"/>
      <c r="C673" s="227"/>
      <c r="D673" s="228" t="s">
        <v>153</v>
      </c>
      <c r="E673" s="229" t="s">
        <v>1</v>
      </c>
      <c r="F673" s="230" t="s">
        <v>1027</v>
      </c>
      <c r="G673" s="227"/>
      <c r="H673" s="229" t="s">
        <v>1</v>
      </c>
      <c r="I673" s="231"/>
      <c r="J673" s="227"/>
      <c r="K673" s="227"/>
      <c r="L673" s="232"/>
      <c r="M673" s="233"/>
      <c r="N673" s="234"/>
      <c r="O673" s="234"/>
      <c r="P673" s="234"/>
      <c r="Q673" s="234"/>
      <c r="R673" s="234"/>
      <c r="S673" s="234"/>
      <c r="T673" s="235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6" t="s">
        <v>153</v>
      </c>
      <c r="AU673" s="236" t="s">
        <v>142</v>
      </c>
      <c r="AV673" s="13" t="s">
        <v>83</v>
      </c>
      <c r="AW673" s="13" t="s">
        <v>32</v>
      </c>
      <c r="AX673" s="13" t="s">
        <v>78</v>
      </c>
      <c r="AY673" s="236" t="s">
        <v>135</v>
      </c>
    </row>
    <row r="674" s="14" customFormat="1">
      <c r="A674" s="14"/>
      <c r="B674" s="237"/>
      <c r="C674" s="238"/>
      <c r="D674" s="228" t="s">
        <v>153</v>
      </c>
      <c r="E674" s="239" t="s">
        <v>1</v>
      </c>
      <c r="F674" s="240" t="s">
        <v>1028</v>
      </c>
      <c r="G674" s="238"/>
      <c r="H674" s="241">
        <v>3.3500000000000001</v>
      </c>
      <c r="I674" s="242"/>
      <c r="J674" s="238"/>
      <c r="K674" s="238"/>
      <c r="L674" s="243"/>
      <c r="M674" s="244"/>
      <c r="N674" s="245"/>
      <c r="O674" s="245"/>
      <c r="P674" s="245"/>
      <c r="Q674" s="245"/>
      <c r="R674" s="245"/>
      <c r="S674" s="245"/>
      <c r="T674" s="246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7" t="s">
        <v>153</v>
      </c>
      <c r="AU674" s="247" t="s">
        <v>142</v>
      </c>
      <c r="AV674" s="14" t="s">
        <v>142</v>
      </c>
      <c r="AW674" s="14" t="s">
        <v>32</v>
      </c>
      <c r="AX674" s="14" t="s">
        <v>78</v>
      </c>
      <c r="AY674" s="247" t="s">
        <v>135</v>
      </c>
    </row>
    <row r="675" s="13" customFormat="1">
      <c r="A675" s="13"/>
      <c r="B675" s="226"/>
      <c r="C675" s="227"/>
      <c r="D675" s="228" t="s">
        <v>153</v>
      </c>
      <c r="E675" s="229" t="s">
        <v>1</v>
      </c>
      <c r="F675" s="230" t="s">
        <v>1029</v>
      </c>
      <c r="G675" s="227"/>
      <c r="H675" s="229" t="s">
        <v>1</v>
      </c>
      <c r="I675" s="231"/>
      <c r="J675" s="227"/>
      <c r="K675" s="227"/>
      <c r="L675" s="232"/>
      <c r="M675" s="233"/>
      <c r="N675" s="234"/>
      <c r="O675" s="234"/>
      <c r="P675" s="234"/>
      <c r="Q675" s="234"/>
      <c r="R675" s="234"/>
      <c r="S675" s="234"/>
      <c r="T675" s="235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6" t="s">
        <v>153</v>
      </c>
      <c r="AU675" s="236" t="s">
        <v>142</v>
      </c>
      <c r="AV675" s="13" t="s">
        <v>83</v>
      </c>
      <c r="AW675" s="13" t="s">
        <v>32</v>
      </c>
      <c r="AX675" s="13" t="s">
        <v>78</v>
      </c>
      <c r="AY675" s="236" t="s">
        <v>135</v>
      </c>
    </row>
    <row r="676" s="14" customFormat="1">
      <c r="A676" s="14"/>
      <c r="B676" s="237"/>
      <c r="C676" s="238"/>
      <c r="D676" s="228" t="s">
        <v>153</v>
      </c>
      <c r="E676" s="239" t="s">
        <v>1</v>
      </c>
      <c r="F676" s="240" t="s">
        <v>1030</v>
      </c>
      <c r="G676" s="238"/>
      <c r="H676" s="241">
        <v>44.625</v>
      </c>
      <c r="I676" s="242"/>
      <c r="J676" s="238"/>
      <c r="K676" s="238"/>
      <c r="L676" s="243"/>
      <c r="M676" s="244"/>
      <c r="N676" s="245"/>
      <c r="O676" s="245"/>
      <c r="P676" s="245"/>
      <c r="Q676" s="245"/>
      <c r="R676" s="245"/>
      <c r="S676" s="245"/>
      <c r="T676" s="246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7" t="s">
        <v>153</v>
      </c>
      <c r="AU676" s="247" t="s">
        <v>142</v>
      </c>
      <c r="AV676" s="14" t="s">
        <v>142</v>
      </c>
      <c r="AW676" s="14" t="s">
        <v>32</v>
      </c>
      <c r="AX676" s="14" t="s">
        <v>78</v>
      </c>
      <c r="AY676" s="247" t="s">
        <v>135</v>
      </c>
    </row>
    <row r="677" s="13" customFormat="1">
      <c r="A677" s="13"/>
      <c r="B677" s="226"/>
      <c r="C677" s="227"/>
      <c r="D677" s="228" t="s">
        <v>153</v>
      </c>
      <c r="E677" s="229" t="s">
        <v>1</v>
      </c>
      <c r="F677" s="230" t="s">
        <v>1031</v>
      </c>
      <c r="G677" s="227"/>
      <c r="H677" s="229" t="s">
        <v>1</v>
      </c>
      <c r="I677" s="231"/>
      <c r="J677" s="227"/>
      <c r="K677" s="227"/>
      <c r="L677" s="232"/>
      <c r="M677" s="233"/>
      <c r="N677" s="234"/>
      <c r="O677" s="234"/>
      <c r="P677" s="234"/>
      <c r="Q677" s="234"/>
      <c r="R677" s="234"/>
      <c r="S677" s="234"/>
      <c r="T677" s="235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6" t="s">
        <v>153</v>
      </c>
      <c r="AU677" s="236" t="s">
        <v>142</v>
      </c>
      <c r="AV677" s="13" t="s">
        <v>83</v>
      </c>
      <c r="AW677" s="13" t="s">
        <v>32</v>
      </c>
      <c r="AX677" s="13" t="s">
        <v>78</v>
      </c>
      <c r="AY677" s="236" t="s">
        <v>135</v>
      </c>
    </row>
    <row r="678" s="14" customFormat="1">
      <c r="A678" s="14"/>
      <c r="B678" s="237"/>
      <c r="C678" s="238"/>
      <c r="D678" s="228" t="s">
        <v>153</v>
      </c>
      <c r="E678" s="239" t="s">
        <v>1</v>
      </c>
      <c r="F678" s="240" t="s">
        <v>1032</v>
      </c>
      <c r="G678" s="238"/>
      <c r="H678" s="241">
        <v>1.325</v>
      </c>
      <c r="I678" s="242"/>
      <c r="J678" s="238"/>
      <c r="K678" s="238"/>
      <c r="L678" s="243"/>
      <c r="M678" s="244"/>
      <c r="N678" s="245"/>
      <c r="O678" s="245"/>
      <c r="P678" s="245"/>
      <c r="Q678" s="245"/>
      <c r="R678" s="245"/>
      <c r="S678" s="245"/>
      <c r="T678" s="246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7" t="s">
        <v>153</v>
      </c>
      <c r="AU678" s="247" t="s">
        <v>142</v>
      </c>
      <c r="AV678" s="14" t="s">
        <v>142</v>
      </c>
      <c r="AW678" s="14" t="s">
        <v>32</v>
      </c>
      <c r="AX678" s="14" t="s">
        <v>78</v>
      </c>
      <c r="AY678" s="247" t="s">
        <v>135</v>
      </c>
    </row>
    <row r="679" s="15" customFormat="1">
      <c r="A679" s="15"/>
      <c r="B679" s="248"/>
      <c r="C679" s="249"/>
      <c r="D679" s="228" t="s">
        <v>153</v>
      </c>
      <c r="E679" s="250" t="s">
        <v>1</v>
      </c>
      <c r="F679" s="251" t="s">
        <v>158</v>
      </c>
      <c r="G679" s="249"/>
      <c r="H679" s="252">
        <v>56</v>
      </c>
      <c r="I679" s="253"/>
      <c r="J679" s="249"/>
      <c r="K679" s="249"/>
      <c r="L679" s="254"/>
      <c r="M679" s="255"/>
      <c r="N679" s="256"/>
      <c r="O679" s="256"/>
      <c r="P679" s="256"/>
      <c r="Q679" s="256"/>
      <c r="R679" s="256"/>
      <c r="S679" s="256"/>
      <c r="T679" s="257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58" t="s">
        <v>153</v>
      </c>
      <c r="AU679" s="258" t="s">
        <v>142</v>
      </c>
      <c r="AV679" s="15" t="s">
        <v>141</v>
      </c>
      <c r="AW679" s="15" t="s">
        <v>32</v>
      </c>
      <c r="AX679" s="15" t="s">
        <v>83</v>
      </c>
      <c r="AY679" s="258" t="s">
        <v>135</v>
      </c>
    </row>
    <row r="680" s="2" customFormat="1" ht="21.75" customHeight="1">
      <c r="A680" s="38"/>
      <c r="B680" s="39"/>
      <c r="C680" s="259" t="s">
        <v>1033</v>
      </c>
      <c r="D680" s="259" t="s">
        <v>205</v>
      </c>
      <c r="E680" s="260" t="s">
        <v>1034</v>
      </c>
      <c r="F680" s="261" t="s">
        <v>1035</v>
      </c>
      <c r="G680" s="262" t="s">
        <v>151</v>
      </c>
      <c r="H680" s="263">
        <v>0.98899999999999999</v>
      </c>
      <c r="I680" s="264"/>
      <c r="J680" s="265">
        <f>ROUND(I680*H680,2)</f>
        <v>0</v>
      </c>
      <c r="K680" s="266"/>
      <c r="L680" s="267"/>
      <c r="M680" s="268" t="s">
        <v>1</v>
      </c>
      <c r="N680" s="269" t="s">
        <v>44</v>
      </c>
      <c r="O680" s="91"/>
      <c r="P680" s="222">
        <f>O680*H680</f>
        <v>0</v>
      </c>
      <c r="Q680" s="222">
        <v>0.55000000000000004</v>
      </c>
      <c r="R680" s="222">
        <f>Q680*H680</f>
        <v>0.54395000000000004</v>
      </c>
      <c r="S680" s="222">
        <v>0</v>
      </c>
      <c r="T680" s="223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24" t="s">
        <v>321</v>
      </c>
      <c r="AT680" s="224" t="s">
        <v>205</v>
      </c>
      <c r="AU680" s="224" t="s">
        <v>142</v>
      </c>
      <c r="AY680" s="17" t="s">
        <v>135</v>
      </c>
      <c r="BE680" s="225">
        <f>IF(N680="základní",J680,0)</f>
        <v>0</v>
      </c>
      <c r="BF680" s="225">
        <f>IF(N680="snížená",J680,0)</f>
        <v>0</v>
      </c>
      <c r="BG680" s="225">
        <f>IF(N680="zákl. přenesená",J680,0)</f>
        <v>0</v>
      </c>
      <c r="BH680" s="225">
        <f>IF(N680="sníž. přenesená",J680,0)</f>
        <v>0</v>
      </c>
      <c r="BI680" s="225">
        <f>IF(N680="nulová",J680,0)</f>
        <v>0</v>
      </c>
      <c r="BJ680" s="17" t="s">
        <v>142</v>
      </c>
      <c r="BK680" s="225">
        <f>ROUND(I680*H680,2)</f>
        <v>0</v>
      </c>
      <c r="BL680" s="17" t="s">
        <v>224</v>
      </c>
      <c r="BM680" s="224" t="s">
        <v>1036</v>
      </c>
    </row>
    <row r="681" s="13" customFormat="1">
      <c r="A681" s="13"/>
      <c r="B681" s="226"/>
      <c r="C681" s="227"/>
      <c r="D681" s="228" t="s">
        <v>153</v>
      </c>
      <c r="E681" s="229" t="s">
        <v>1</v>
      </c>
      <c r="F681" s="230" t="s">
        <v>1025</v>
      </c>
      <c r="G681" s="227"/>
      <c r="H681" s="229" t="s">
        <v>1</v>
      </c>
      <c r="I681" s="231"/>
      <c r="J681" s="227"/>
      <c r="K681" s="227"/>
      <c r="L681" s="232"/>
      <c r="M681" s="233"/>
      <c r="N681" s="234"/>
      <c r="O681" s="234"/>
      <c r="P681" s="234"/>
      <c r="Q681" s="234"/>
      <c r="R681" s="234"/>
      <c r="S681" s="234"/>
      <c r="T681" s="235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6" t="s">
        <v>153</v>
      </c>
      <c r="AU681" s="236" t="s">
        <v>142</v>
      </c>
      <c r="AV681" s="13" t="s">
        <v>83</v>
      </c>
      <c r="AW681" s="13" t="s">
        <v>32</v>
      </c>
      <c r="AX681" s="13" t="s">
        <v>78</v>
      </c>
      <c r="AY681" s="236" t="s">
        <v>135</v>
      </c>
    </row>
    <row r="682" s="14" customFormat="1">
      <c r="A682" s="14"/>
      <c r="B682" s="237"/>
      <c r="C682" s="238"/>
      <c r="D682" s="228" t="s">
        <v>153</v>
      </c>
      <c r="E682" s="239" t="s">
        <v>1</v>
      </c>
      <c r="F682" s="240" t="s">
        <v>1037</v>
      </c>
      <c r="G682" s="238"/>
      <c r="H682" s="241">
        <v>0.094</v>
      </c>
      <c r="I682" s="242"/>
      <c r="J682" s="238"/>
      <c r="K682" s="238"/>
      <c r="L682" s="243"/>
      <c r="M682" s="244"/>
      <c r="N682" s="245"/>
      <c r="O682" s="245"/>
      <c r="P682" s="245"/>
      <c r="Q682" s="245"/>
      <c r="R682" s="245"/>
      <c r="S682" s="245"/>
      <c r="T682" s="246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7" t="s">
        <v>153</v>
      </c>
      <c r="AU682" s="247" t="s">
        <v>142</v>
      </c>
      <c r="AV682" s="14" t="s">
        <v>142</v>
      </c>
      <c r="AW682" s="14" t="s">
        <v>32</v>
      </c>
      <c r="AX682" s="14" t="s">
        <v>78</v>
      </c>
      <c r="AY682" s="247" t="s">
        <v>135</v>
      </c>
    </row>
    <row r="683" s="13" customFormat="1">
      <c r="A683" s="13"/>
      <c r="B683" s="226"/>
      <c r="C683" s="227"/>
      <c r="D683" s="228" t="s">
        <v>153</v>
      </c>
      <c r="E683" s="229" t="s">
        <v>1</v>
      </c>
      <c r="F683" s="230" t="s">
        <v>1027</v>
      </c>
      <c r="G683" s="227"/>
      <c r="H683" s="229" t="s">
        <v>1</v>
      </c>
      <c r="I683" s="231"/>
      <c r="J683" s="227"/>
      <c r="K683" s="227"/>
      <c r="L683" s="232"/>
      <c r="M683" s="233"/>
      <c r="N683" s="234"/>
      <c r="O683" s="234"/>
      <c r="P683" s="234"/>
      <c r="Q683" s="234"/>
      <c r="R683" s="234"/>
      <c r="S683" s="234"/>
      <c r="T683" s="235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6" t="s">
        <v>153</v>
      </c>
      <c r="AU683" s="236" t="s">
        <v>142</v>
      </c>
      <c r="AV683" s="13" t="s">
        <v>83</v>
      </c>
      <c r="AW683" s="13" t="s">
        <v>32</v>
      </c>
      <c r="AX683" s="13" t="s">
        <v>78</v>
      </c>
      <c r="AY683" s="236" t="s">
        <v>135</v>
      </c>
    </row>
    <row r="684" s="14" customFormat="1">
      <c r="A684" s="14"/>
      <c r="B684" s="237"/>
      <c r="C684" s="238"/>
      <c r="D684" s="228" t="s">
        <v>153</v>
      </c>
      <c r="E684" s="239" t="s">
        <v>1</v>
      </c>
      <c r="F684" s="240" t="s">
        <v>1038</v>
      </c>
      <c r="G684" s="238"/>
      <c r="H684" s="241">
        <v>0.071999999999999995</v>
      </c>
      <c r="I684" s="242"/>
      <c r="J684" s="238"/>
      <c r="K684" s="238"/>
      <c r="L684" s="243"/>
      <c r="M684" s="244"/>
      <c r="N684" s="245"/>
      <c r="O684" s="245"/>
      <c r="P684" s="245"/>
      <c r="Q684" s="245"/>
      <c r="R684" s="245"/>
      <c r="S684" s="245"/>
      <c r="T684" s="246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7" t="s">
        <v>153</v>
      </c>
      <c r="AU684" s="247" t="s">
        <v>142</v>
      </c>
      <c r="AV684" s="14" t="s">
        <v>142</v>
      </c>
      <c r="AW684" s="14" t="s">
        <v>32</v>
      </c>
      <c r="AX684" s="14" t="s">
        <v>78</v>
      </c>
      <c r="AY684" s="247" t="s">
        <v>135</v>
      </c>
    </row>
    <row r="685" s="13" customFormat="1">
      <c r="A685" s="13"/>
      <c r="B685" s="226"/>
      <c r="C685" s="227"/>
      <c r="D685" s="228" t="s">
        <v>153</v>
      </c>
      <c r="E685" s="229" t="s">
        <v>1</v>
      </c>
      <c r="F685" s="230" t="s">
        <v>1029</v>
      </c>
      <c r="G685" s="227"/>
      <c r="H685" s="229" t="s">
        <v>1</v>
      </c>
      <c r="I685" s="231"/>
      <c r="J685" s="227"/>
      <c r="K685" s="227"/>
      <c r="L685" s="232"/>
      <c r="M685" s="233"/>
      <c r="N685" s="234"/>
      <c r="O685" s="234"/>
      <c r="P685" s="234"/>
      <c r="Q685" s="234"/>
      <c r="R685" s="234"/>
      <c r="S685" s="234"/>
      <c r="T685" s="235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6" t="s">
        <v>153</v>
      </c>
      <c r="AU685" s="236" t="s">
        <v>142</v>
      </c>
      <c r="AV685" s="13" t="s">
        <v>83</v>
      </c>
      <c r="AW685" s="13" t="s">
        <v>32</v>
      </c>
      <c r="AX685" s="13" t="s">
        <v>78</v>
      </c>
      <c r="AY685" s="236" t="s">
        <v>135</v>
      </c>
    </row>
    <row r="686" s="14" customFormat="1">
      <c r="A686" s="14"/>
      <c r="B686" s="237"/>
      <c r="C686" s="238"/>
      <c r="D686" s="228" t="s">
        <v>153</v>
      </c>
      <c r="E686" s="239" t="s">
        <v>1</v>
      </c>
      <c r="F686" s="240" t="s">
        <v>1039</v>
      </c>
      <c r="G686" s="238"/>
      <c r="H686" s="241">
        <v>0.71399999999999997</v>
      </c>
      <c r="I686" s="242"/>
      <c r="J686" s="238"/>
      <c r="K686" s="238"/>
      <c r="L686" s="243"/>
      <c r="M686" s="244"/>
      <c r="N686" s="245"/>
      <c r="O686" s="245"/>
      <c r="P686" s="245"/>
      <c r="Q686" s="245"/>
      <c r="R686" s="245"/>
      <c r="S686" s="245"/>
      <c r="T686" s="246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7" t="s">
        <v>153</v>
      </c>
      <c r="AU686" s="247" t="s">
        <v>142</v>
      </c>
      <c r="AV686" s="14" t="s">
        <v>142</v>
      </c>
      <c r="AW686" s="14" t="s">
        <v>32</v>
      </c>
      <c r="AX686" s="14" t="s">
        <v>78</v>
      </c>
      <c r="AY686" s="247" t="s">
        <v>135</v>
      </c>
    </row>
    <row r="687" s="13" customFormat="1">
      <c r="A687" s="13"/>
      <c r="B687" s="226"/>
      <c r="C687" s="227"/>
      <c r="D687" s="228" t="s">
        <v>153</v>
      </c>
      <c r="E687" s="229" t="s">
        <v>1</v>
      </c>
      <c r="F687" s="230" t="s">
        <v>1031</v>
      </c>
      <c r="G687" s="227"/>
      <c r="H687" s="229" t="s">
        <v>1</v>
      </c>
      <c r="I687" s="231"/>
      <c r="J687" s="227"/>
      <c r="K687" s="227"/>
      <c r="L687" s="232"/>
      <c r="M687" s="233"/>
      <c r="N687" s="234"/>
      <c r="O687" s="234"/>
      <c r="P687" s="234"/>
      <c r="Q687" s="234"/>
      <c r="R687" s="234"/>
      <c r="S687" s="234"/>
      <c r="T687" s="235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6" t="s">
        <v>153</v>
      </c>
      <c r="AU687" s="236" t="s">
        <v>142</v>
      </c>
      <c r="AV687" s="13" t="s">
        <v>83</v>
      </c>
      <c r="AW687" s="13" t="s">
        <v>32</v>
      </c>
      <c r="AX687" s="13" t="s">
        <v>78</v>
      </c>
      <c r="AY687" s="236" t="s">
        <v>135</v>
      </c>
    </row>
    <row r="688" s="14" customFormat="1">
      <c r="A688" s="14"/>
      <c r="B688" s="237"/>
      <c r="C688" s="238"/>
      <c r="D688" s="228" t="s">
        <v>153</v>
      </c>
      <c r="E688" s="239" t="s">
        <v>1</v>
      </c>
      <c r="F688" s="240" t="s">
        <v>1040</v>
      </c>
      <c r="G688" s="238"/>
      <c r="H688" s="241">
        <v>0.019</v>
      </c>
      <c r="I688" s="242"/>
      <c r="J688" s="238"/>
      <c r="K688" s="238"/>
      <c r="L688" s="243"/>
      <c r="M688" s="244"/>
      <c r="N688" s="245"/>
      <c r="O688" s="245"/>
      <c r="P688" s="245"/>
      <c r="Q688" s="245"/>
      <c r="R688" s="245"/>
      <c r="S688" s="245"/>
      <c r="T688" s="246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7" t="s">
        <v>153</v>
      </c>
      <c r="AU688" s="247" t="s">
        <v>142</v>
      </c>
      <c r="AV688" s="14" t="s">
        <v>142</v>
      </c>
      <c r="AW688" s="14" t="s">
        <v>32</v>
      </c>
      <c r="AX688" s="14" t="s">
        <v>78</v>
      </c>
      <c r="AY688" s="247" t="s">
        <v>135</v>
      </c>
    </row>
    <row r="689" s="15" customFormat="1">
      <c r="A689" s="15"/>
      <c r="B689" s="248"/>
      <c r="C689" s="249"/>
      <c r="D689" s="228" t="s">
        <v>153</v>
      </c>
      <c r="E689" s="250" t="s">
        <v>1</v>
      </c>
      <c r="F689" s="251" t="s">
        <v>158</v>
      </c>
      <c r="G689" s="249"/>
      <c r="H689" s="252">
        <v>0.89899999999999991</v>
      </c>
      <c r="I689" s="253"/>
      <c r="J689" s="249"/>
      <c r="K689" s="249"/>
      <c r="L689" s="254"/>
      <c r="M689" s="255"/>
      <c r="N689" s="256"/>
      <c r="O689" s="256"/>
      <c r="P689" s="256"/>
      <c r="Q689" s="256"/>
      <c r="R689" s="256"/>
      <c r="S689" s="256"/>
      <c r="T689" s="257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T689" s="258" t="s">
        <v>153</v>
      </c>
      <c r="AU689" s="258" t="s">
        <v>142</v>
      </c>
      <c r="AV689" s="15" t="s">
        <v>141</v>
      </c>
      <c r="AW689" s="15" t="s">
        <v>32</v>
      </c>
      <c r="AX689" s="15" t="s">
        <v>83</v>
      </c>
      <c r="AY689" s="258" t="s">
        <v>135</v>
      </c>
    </row>
    <row r="690" s="14" customFormat="1">
      <c r="A690" s="14"/>
      <c r="B690" s="237"/>
      <c r="C690" s="238"/>
      <c r="D690" s="228" t="s">
        <v>153</v>
      </c>
      <c r="E690" s="238"/>
      <c r="F690" s="240" t="s">
        <v>1041</v>
      </c>
      <c r="G690" s="238"/>
      <c r="H690" s="241">
        <v>0.98899999999999999</v>
      </c>
      <c r="I690" s="242"/>
      <c r="J690" s="238"/>
      <c r="K690" s="238"/>
      <c r="L690" s="243"/>
      <c r="M690" s="244"/>
      <c r="N690" s="245"/>
      <c r="O690" s="245"/>
      <c r="P690" s="245"/>
      <c r="Q690" s="245"/>
      <c r="R690" s="245"/>
      <c r="S690" s="245"/>
      <c r="T690" s="246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7" t="s">
        <v>153</v>
      </c>
      <c r="AU690" s="247" t="s">
        <v>142</v>
      </c>
      <c r="AV690" s="14" t="s">
        <v>142</v>
      </c>
      <c r="AW690" s="14" t="s">
        <v>4</v>
      </c>
      <c r="AX690" s="14" t="s">
        <v>83</v>
      </c>
      <c r="AY690" s="247" t="s">
        <v>135</v>
      </c>
    </row>
    <row r="691" s="2" customFormat="1" ht="33" customHeight="1">
      <c r="A691" s="38"/>
      <c r="B691" s="39"/>
      <c r="C691" s="212" t="s">
        <v>1042</v>
      </c>
      <c r="D691" s="212" t="s">
        <v>137</v>
      </c>
      <c r="E691" s="213" t="s">
        <v>1043</v>
      </c>
      <c r="F691" s="214" t="s">
        <v>1044</v>
      </c>
      <c r="G691" s="215" t="s">
        <v>140</v>
      </c>
      <c r="H691" s="216">
        <v>27.341000000000001</v>
      </c>
      <c r="I691" s="217"/>
      <c r="J691" s="218">
        <f>ROUND(I691*H691,2)</f>
        <v>0</v>
      </c>
      <c r="K691" s="219"/>
      <c r="L691" s="44"/>
      <c r="M691" s="220" t="s">
        <v>1</v>
      </c>
      <c r="N691" s="221" t="s">
        <v>44</v>
      </c>
      <c r="O691" s="91"/>
      <c r="P691" s="222">
        <f>O691*H691</f>
        <v>0</v>
      </c>
      <c r="Q691" s="222">
        <v>0</v>
      </c>
      <c r="R691" s="222">
        <f>Q691*H691</f>
        <v>0</v>
      </c>
      <c r="S691" s="222">
        <v>0</v>
      </c>
      <c r="T691" s="223">
        <f>S691*H691</f>
        <v>0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24" t="s">
        <v>224</v>
      </c>
      <c r="AT691" s="224" t="s">
        <v>137</v>
      </c>
      <c r="AU691" s="224" t="s">
        <v>142</v>
      </c>
      <c r="AY691" s="17" t="s">
        <v>135</v>
      </c>
      <c r="BE691" s="225">
        <f>IF(N691="základní",J691,0)</f>
        <v>0</v>
      </c>
      <c r="BF691" s="225">
        <f>IF(N691="snížená",J691,0)</f>
        <v>0</v>
      </c>
      <c r="BG691" s="225">
        <f>IF(N691="zákl. přenesená",J691,0)</f>
        <v>0</v>
      </c>
      <c r="BH691" s="225">
        <f>IF(N691="sníž. přenesená",J691,0)</f>
        <v>0</v>
      </c>
      <c r="BI691" s="225">
        <f>IF(N691="nulová",J691,0)</f>
        <v>0</v>
      </c>
      <c r="BJ691" s="17" t="s">
        <v>142</v>
      </c>
      <c r="BK691" s="225">
        <f>ROUND(I691*H691,2)</f>
        <v>0</v>
      </c>
      <c r="BL691" s="17" t="s">
        <v>224</v>
      </c>
      <c r="BM691" s="224" t="s">
        <v>1045</v>
      </c>
    </row>
    <row r="692" s="13" customFormat="1">
      <c r="A692" s="13"/>
      <c r="B692" s="226"/>
      <c r="C692" s="227"/>
      <c r="D692" s="228" t="s">
        <v>153</v>
      </c>
      <c r="E692" s="229" t="s">
        <v>1</v>
      </c>
      <c r="F692" s="230" t="s">
        <v>1046</v>
      </c>
      <c r="G692" s="227"/>
      <c r="H692" s="229" t="s">
        <v>1</v>
      </c>
      <c r="I692" s="231"/>
      <c r="J692" s="227"/>
      <c r="K692" s="227"/>
      <c r="L692" s="232"/>
      <c r="M692" s="233"/>
      <c r="N692" s="234"/>
      <c r="O692" s="234"/>
      <c r="P692" s="234"/>
      <c r="Q692" s="234"/>
      <c r="R692" s="234"/>
      <c r="S692" s="234"/>
      <c r="T692" s="235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6" t="s">
        <v>153</v>
      </c>
      <c r="AU692" s="236" t="s">
        <v>142</v>
      </c>
      <c r="AV692" s="13" t="s">
        <v>83</v>
      </c>
      <c r="AW692" s="13" t="s">
        <v>32</v>
      </c>
      <c r="AX692" s="13" t="s">
        <v>78</v>
      </c>
      <c r="AY692" s="236" t="s">
        <v>135</v>
      </c>
    </row>
    <row r="693" s="14" customFormat="1">
      <c r="A693" s="14"/>
      <c r="B693" s="237"/>
      <c r="C693" s="238"/>
      <c r="D693" s="228" t="s">
        <v>153</v>
      </c>
      <c r="E693" s="239" t="s">
        <v>1</v>
      </c>
      <c r="F693" s="240" t="s">
        <v>1047</v>
      </c>
      <c r="G693" s="238"/>
      <c r="H693" s="241">
        <v>27.341000000000001</v>
      </c>
      <c r="I693" s="242"/>
      <c r="J693" s="238"/>
      <c r="K693" s="238"/>
      <c r="L693" s="243"/>
      <c r="M693" s="244"/>
      <c r="N693" s="245"/>
      <c r="O693" s="245"/>
      <c r="P693" s="245"/>
      <c r="Q693" s="245"/>
      <c r="R693" s="245"/>
      <c r="S693" s="245"/>
      <c r="T693" s="246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47" t="s">
        <v>153</v>
      </c>
      <c r="AU693" s="247" t="s">
        <v>142</v>
      </c>
      <c r="AV693" s="14" t="s">
        <v>142</v>
      </c>
      <c r="AW693" s="14" t="s">
        <v>32</v>
      </c>
      <c r="AX693" s="14" t="s">
        <v>83</v>
      </c>
      <c r="AY693" s="247" t="s">
        <v>135</v>
      </c>
    </row>
    <row r="694" s="2" customFormat="1" ht="16.5" customHeight="1">
      <c r="A694" s="38"/>
      <c r="B694" s="39"/>
      <c r="C694" s="259" t="s">
        <v>1048</v>
      </c>
      <c r="D694" s="259" t="s">
        <v>205</v>
      </c>
      <c r="E694" s="260" t="s">
        <v>1049</v>
      </c>
      <c r="F694" s="261" t="s">
        <v>1050</v>
      </c>
      <c r="G694" s="262" t="s">
        <v>151</v>
      </c>
      <c r="H694" s="263">
        <v>0.72199999999999998</v>
      </c>
      <c r="I694" s="264"/>
      <c r="J694" s="265">
        <f>ROUND(I694*H694,2)</f>
        <v>0</v>
      </c>
      <c r="K694" s="266"/>
      <c r="L694" s="267"/>
      <c r="M694" s="268" t="s">
        <v>1</v>
      </c>
      <c r="N694" s="269" t="s">
        <v>44</v>
      </c>
      <c r="O694" s="91"/>
      <c r="P694" s="222">
        <f>O694*H694</f>
        <v>0</v>
      </c>
      <c r="Q694" s="222">
        <v>0.55000000000000004</v>
      </c>
      <c r="R694" s="222">
        <f>Q694*H694</f>
        <v>0.39710000000000001</v>
      </c>
      <c r="S694" s="222">
        <v>0</v>
      </c>
      <c r="T694" s="223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24" t="s">
        <v>321</v>
      </c>
      <c r="AT694" s="224" t="s">
        <v>205</v>
      </c>
      <c r="AU694" s="224" t="s">
        <v>142</v>
      </c>
      <c r="AY694" s="17" t="s">
        <v>135</v>
      </c>
      <c r="BE694" s="225">
        <f>IF(N694="základní",J694,0)</f>
        <v>0</v>
      </c>
      <c r="BF694" s="225">
        <f>IF(N694="snížená",J694,0)</f>
        <v>0</v>
      </c>
      <c r="BG694" s="225">
        <f>IF(N694="zákl. přenesená",J694,0)</f>
        <v>0</v>
      </c>
      <c r="BH694" s="225">
        <f>IF(N694="sníž. přenesená",J694,0)</f>
        <v>0</v>
      </c>
      <c r="BI694" s="225">
        <f>IF(N694="nulová",J694,0)</f>
        <v>0</v>
      </c>
      <c r="BJ694" s="17" t="s">
        <v>142</v>
      </c>
      <c r="BK694" s="225">
        <f>ROUND(I694*H694,2)</f>
        <v>0</v>
      </c>
      <c r="BL694" s="17" t="s">
        <v>224</v>
      </c>
      <c r="BM694" s="224" t="s">
        <v>1051</v>
      </c>
    </row>
    <row r="695" s="14" customFormat="1">
      <c r="A695" s="14"/>
      <c r="B695" s="237"/>
      <c r="C695" s="238"/>
      <c r="D695" s="228" t="s">
        <v>153</v>
      </c>
      <c r="E695" s="238"/>
      <c r="F695" s="240" t="s">
        <v>1052</v>
      </c>
      <c r="G695" s="238"/>
      <c r="H695" s="241">
        <v>0.72199999999999998</v>
      </c>
      <c r="I695" s="242"/>
      <c r="J695" s="238"/>
      <c r="K695" s="238"/>
      <c r="L695" s="243"/>
      <c r="M695" s="244"/>
      <c r="N695" s="245"/>
      <c r="O695" s="245"/>
      <c r="P695" s="245"/>
      <c r="Q695" s="245"/>
      <c r="R695" s="245"/>
      <c r="S695" s="245"/>
      <c r="T695" s="246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7" t="s">
        <v>153</v>
      </c>
      <c r="AU695" s="247" t="s">
        <v>142</v>
      </c>
      <c r="AV695" s="14" t="s">
        <v>142</v>
      </c>
      <c r="AW695" s="14" t="s">
        <v>4</v>
      </c>
      <c r="AX695" s="14" t="s">
        <v>83</v>
      </c>
      <c r="AY695" s="247" t="s">
        <v>135</v>
      </c>
    </row>
    <row r="696" s="2" customFormat="1" ht="24.15" customHeight="1">
      <c r="A696" s="38"/>
      <c r="B696" s="39"/>
      <c r="C696" s="212" t="s">
        <v>1053</v>
      </c>
      <c r="D696" s="212" t="s">
        <v>137</v>
      </c>
      <c r="E696" s="213" t="s">
        <v>1054</v>
      </c>
      <c r="F696" s="214" t="s">
        <v>1055</v>
      </c>
      <c r="G696" s="215" t="s">
        <v>140</v>
      </c>
      <c r="H696" s="216">
        <v>3.4500000000000002</v>
      </c>
      <c r="I696" s="217"/>
      <c r="J696" s="218">
        <f>ROUND(I696*H696,2)</f>
        <v>0</v>
      </c>
      <c r="K696" s="219"/>
      <c r="L696" s="44"/>
      <c r="M696" s="220" t="s">
        <v>1</v>
      </c>
      <c r="N696" s="221" t="s">
        <v>44</v>
      </c>
      <c r="O696" s="91"/>
      <c r="P696" s="222">
        <f>O696*H696</f>
        <v>0</v>
      </c>
      <c r="Q696" s="222">
        <v>0</v>
      </c>
      <c r="R696" s="222">
        <f>Q696*H696</f>
        <v>0</v>
      </c>
      <c r="S696" s="222">
        <v>0</v>
      </c>
      <c r="T696" s="223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24" t="s">
        <v>224</v>
      </c>
      <c r="AT696" s="224" t="s">
        <v>137</v>
      </c>
      <c r="AU696" s="224" t="s">
        <v>142</v>
      </c>
      <c r="AY696" s="17" t="s">
        <v>135</v>
      </c>
      <c r="BE696" s="225">
        <f>IF(N696="základní",J696,0)</f>
        <v>0</v>
      </c>
      <c r="BF696" s="225">
        <f>IF(N696="snížená",J696,0)</f>
        <v>0</v>
      </c>
      <c r="BG696" s="225">
        <f>IF(N696="zákl. přenesená",J696,0)</f>
        <v>0</v>
      </c>
      <c r="BH696" s="225">
        <f>IF(N696="sníž. přenesená",J696,0)</f>
        <v>0</v>
      </c>
      <c r="BI696" s="225">
        <f>IF(N696="nulová",J696,0)</f>
        <v>0</v>
      </c>
      <c r="BJ696" s="17" t="s">
        <v>142</v>
      </c>
      <c r="BK696" s="225">
        <f>ROUND(I696*H696,2)</f>
        <v>0</v>
      </c>
      <c r="BL696" s="17" t="s">
        <v>224</v>
      </c>
      <c r="BM696" s="224" t="s">
        <v>1056</v>
      </c>
    </row>
    <row r="697" s="13" customFormat="1">
      <c r="A697" s="13"/>
      <c r="B697" s="226"/>
      <c r="C697" s="227"/>
      <c r="D697" s="228" t="s">
        <v>153</v>
      </c>
      <c r="E697" s="229" t="s">
        <v>1</v>
      </c>
      <c r="F697" s="230" t="s">
        <v>1057</v>
      </c>
      <c r="G697" s="227"/>
      <c r="H697" s="229" t="s">
        <v>1</v>
      </c>
      <c r="I697" s="231"/>
      <c r="J697" s="227"/>
      <c r="K697" s="227"/>
      <c r="L697" s="232"/>
      <c r="M697" s="233"/>
      <c r="N697" s="234"/>
      <c r="O697" s="234"/>
      <c r="P697" s="234"/>
      <c r="Q697" s="234"/>
      <c r="R697" s="234"/>
      <c r="S697" s="234"/>
      <c r="T697" s="235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6" t="s">
        <v>153</v>
      </c>
      <c r="AU697" s="236" t="s">
        <v>142</v>
      </c>
      <c r="AV697" s="13" t="s">
        <v>83</v>
      </c>
      <c r="AW697" s="13" t="s">
        <v>32</v>
      </c>
      <c r="AX697" s="13" t="s">
        <v>78</v>
      </c>
      <c r="AY697" s="236" t="s">
        <v>135</v>
      </c>
    </row>
    <row r="698" s="14" customFormat="1">
      <c r="A698" s="14"/>
      <c r="B698" s="237"/>
      <c r="C698" s="238"/>
      <c r="D698" s="228" t="s">
        <v>153</v>
      </c>
      <c r="E698" s="239" t="s">
        <v>1</v>
      </c>
      <c r="F698" s="240" t="s">
        <v>1058</v>
      </c>
      <c r="G698" s="238"/>
      <c r="H698" s="241">
        <v>3.4500000000000002</v>
      </c>
      <c r="I698" s="242"/>
      <c r="J698" s="238"/>
      <c r="K698" s="238"/>
      <c r="L698" s="243"/>
      <c r="M698" s="244"/>
      <c r="N698" s="245"/>
      <c r="O698" s="245"/>
      <c r="P698" s="245"/>
      <c r="Q698" s="245"/>
      <c r="R698" s="245"/>
      <c r="S698" s="245"/>
      <c r="T698" s="246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7" t="s">
        <v>153</v>
      </c>
      <c r="AU698" s="247" t="s">
        <v>142</v>
      </c>
      <c r="AV698" s="14" t="s">
        <v>142</v>
      </c>
      <c r="AW698" s="14" t="s">
        <v>32</v>
      </c>
      <c r="AX698" s="14" t="s">
        <v>83</v>
      </c>
      <c r="AY698" s="247" t="s">
        <v>135</v>
      </c>
    </row>
    <row r="699" s="2" customFormat="1" ht="24.15" customHeight="1">
      <c r="A699" s="38"/>
      <c r="B699" s="39"/>
      <c r="C699" s="259" t="s">
        <v>1059</v>
      </c>
      <c r="D699" s="259" t="s">
        <v>205</v>
      </c>
      <c r="E699" s="260" t="s">
        <v>1060</v>
      </c>
      <c r="F699" s="261" t="s">
        <v>1061</v>
      </c>
      <c r="G699" s="262" t="s">
        <v>140</v>
      </c>
      <c r="H699" s="263">
        <v>3.7949999999999999</v>
      </c>
      <c r="I699" s="264"/>
      <c r="J699" s="265">
        <f>ROUND(I699*H699,2)</f>
        <v>0</v>
      </c>
      <c r="K699" s="266"/>
      <c r="L699" s="267"/>
      <c r="M699" s="268" t="s">
        <v>1</v>
      </c>
      <c r="N699" s="269" t="s">
        <v>44</v>
      </c>
      <c r="O699" s="91"/>
      <c r="P699" s="222">
        <f>O699*H699</f>
        <v>0</v>
      </c>
      <c r="Q699" s="222">
        <v>0.0093100000000000006</v>
      </c>
      <c r="R699" s="222">
        <f>Q699*H699</f>
        <v>0.03533145</v>
      </c>
      <c r="S699" s="222">
        <v>0</v>
      </c>
      <c r="T699" s="223">
        <f>S699*H699</f>
        <v>0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24" t="s">
        <v>321</v>
      </c>
      <c r="AT699" s="224" t="s">
        <v>205</v>
      </c>
      <c r="AU699" s="224" t="s">
        <v>142</v>
      </c>
      <c r="AY699" s="17" t="s">
        <v>135</v>
      </c>
      <c r="BE699" s="225">
        <f>IF(N699="základní",J699,0)</f>
        <v>0</v>
      </c>
      <c r="BF699" s="225">
        <f>IF(N699="snížená",J699,0)</f>
        <v>0</v>
      </c>
      <c r="BG699" s="225">
        <f>IF(N699="zákl. přenesená",J699,0)</f>
        <v>0</v>
      </c>
      <c r="BH699" s="225">
        <f>IF(N699="sníž. přenesená",J699,0)</f>
        <v>0</v>
      </c>
      <c r="BI699" s="225">
        <f>IF(N699="nulová",J699,0)</f>
        <v>0</v>
      </c>
      <c r="BJ699" s="17" t="s">
        <v>142</v>
      </c>
      <c r="BK699" s="225">
        <f>ROUND(I699*H699,2)</f>
        <v>0</v>
      </c>
      <c r="BL699" s="17" t="s">
        <v>224</v>
      </c>
      <c r="BM699" s="224" t="s">
        <v>1062</v>
      </c>
    </row>
    <row r="700" s="14" customFormat="1">
      <c r="A700" s="14"/>
      <c r="B700" s="237"/>
      <c r="C700" s="238"/>
      <c r="D700" s="228" t="s">
        <v>153</v>
      </c>
      <c r="E700" s="238"/>
      <c r="F700" s="240" t="s">
        <v>1063</v>
      </c>
      <c r="G700" s="238"/>
      <c r="H700" s="241">
        <v>3.7949999999999999</v>
      </c>
      <c r="I700" s="242"/>
      <c r="J700" s="238"/>
      <c r="K700" s="238"/>
      <c r="L700" s="243"/>
      <c r="M700" s="244"/>
      <c r="N700" s="245"/>
      <c r="O700" s="245"/>
      <c r="P700" s="245"/>
      <c r="Q700" s="245"/>
      <c r="R700" s="245"/>
      <c r="S700" s="245"/>
      <c r="T700" s="246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7" t="s">
        <v>153</v>
      </c>
      <c r="AU700" s="247" t="s">
        <v>142</v>
      </c>
      <c r="AV700" s="14" t="s">
        <v>142</v>
      </c>
      <c r="AW700" s="14" t="s">
        <v>4</v>
      </c>
      <c r="AX700" s="14" t="s">
        <v>83</v>
      </c>
      <c r="AY700" s="247" t="s">
        <v>135</v>
      </c>
    </row>
    <row r="701" s="2" customFormat="1" ht="33" customHeight="1">
      <c r="A701" s="38"/>
      <c r="B701" s="39"/>
      <c r="C701" s="212" t="s">
        <v>1064</v>
      </c>
      <c r="D701" s="212" t="s">
        <v>137</v>
      </c>
      <c r="E701" s="213" t="s">
        <v>1065</v>
      </c>
      <c r="F701" s="214" t="s">
        <v>1066</v>
      </c>
      <c r="G701" s="215" t="s">
        <v>140</v>
      </c>
      <c r="H701" s="216">
        <v>30.791</v>
      </c>
      <c r="I701" s="217"/>
      <c r="J701" s="218">
        <f>ROUND(I701*H701,2)</f>
        <v>0</v>
      </c>
      <c r="K701" s="219"/>
      <c r="L701" s="44"/>
      <c r="M701" s="220" t="s">
        <v>1</v>
      </c>
      <c r="N701" s="221" t="s">
        <v>44</v>
      </c>
      <c r="O701" s="91"/>
      <c r="P701" s="222">
        <f>O701*H701</f>
        <v>0</v>
      </c>
      <c r="Q701" s="222">
        <v>0</v>
      </c>
      <c r="R701" s="222">
        <f>Q701*H701</f>
        <v>0</v>
      </c>
      <c r="S701" s="222">
        <v>0</v>
      </c>
      <c r="T701" s="223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24" t="s">
        <v>224</v>
      </c>
      <c r="AT701" s="224" t="s">
        <v>137</v>
      </c>
      <c r="AU701" s="224" t="s">
        <v>142</v>
      </c>
      <c r="AY701" s="17" t="s">
        <v>135</v>
      </c>
      <c r="BE701" s="225">
        <f>IF(N701="základní",J701,0)</f>
        <v>0</v>
      </c>
      <c r="BF701" s="225">
        <f>IF(N701="snížená",J701,0)</f>
        <v>0</v>
      </c>
      <c r="BG701" s="225">
        <f>IF(N701="zákl. přenesená",J701,0)</f>
        <v>0</v>
      </c>
      <c r="BH701" s="225">
        <f>IF(N701="sníž. přenesená",J701,0)</f>
        <v>0</v>
      </c>
      <c r="BI701" s="225">
        <f>IF(N701="nulová",J701,0)</f>
        <v>0</v>
      </c>
      <c r="BJ701" s="17" t="s">
        <v>142</v>
      </c>
      <c r="BK701" s="225">
        <f>ROUND(I701*H701,2)</f>
        <v>0</v>
      </c>
      <c r="BL701" s="17" t="s">
        <v>224</v>
      </c>
      <c r="BM701" s="224" t="s">
        <v>1067</v>
      </c>
    </row>
    <row r="702" s="13" customFormat="1">
      <c r="A702" s="13"/>
      <c r="B702" s="226"/>
      <c r="C702" s="227"/>
      <c r="D702" s="228" t="s">
        <v>153</v>
      </c>
      <c r="E702" s="229" t="s">
        <v>1</v>
      </c>
      <c r="F702" s="230" t="s">
        <v>1046</v>
      </c>
      <c r="G702" s="227"/>
      <c r="H702" s="229" t="s">
        <v>1</v>
      </c>
      <c r="I702" s="231"/>
      <c r="J702" s="227"/>
      <c r="K702" s="227"/>
      <c r="L702" s="232"/>
      <c r="M702" s="233"/>
      <c r="N702" s="234"/>
      <c r="O702" s="234"/>
      <c r="P702" s="234"/>
      <c r="Q702" s="234"/>
      <c r="R702" s="234"/>
      <c r="S702" s="234"/>
      <c r="T702" s="235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6" t="s">
        <v>153</v>
      </c>
      <c r="AU702" s="236" t="s">
        <v>142</v>
      </c>
      <c r="AV702" s="13" t="s">
        <v>83</v>
      </c>
      <c r="AW702" s="13" t="s">
        <v>32</v>
      </c>
      <c r="AX702" s="13" t="s">
        <v>78</v>
      </c>
      <c r="AY702" s="236" t="s">
        <v>135</v>
      </c>
    </row>
    <row r="703" s="14" customFormat="1">
      <c r="A703" s="14"/>
      <c r="B703" s="237"/>
      <c r="C703" s="238"/>
      <c r="D703" s="228" t="s">
        <v>153</v>
      </c>
      <c r="E703" s="239" t="s">
        <v>1</v>
      </c>
      <c r="F703" s="240" t="s">
        <v>1068</v>
      </c>
      <c r="G703" s="238"/>
      <c r="H703" s="241">
        <v>30.791</v>
      </c>
      <c r="I703" s="242"/>
      <c r="J703" s="238"/>
      <c r="K703" s="238"/>
      <c r="L703" s="243"/>
      <c r="M703" s="244"/>
      <c r="N703" s="245"/>
      <c r="O703" s="245"/>
      <c r="P703" s="245"/>
      <c r="Q703" s="245"/>
      <c r="R703" s="245"/>
      <c r="S703" s="245"/>
      <c r="T703" s="246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7" t="s">
        <v>153</v>
      </c>
      <c r="AU703" s="247" t="s">
        <v>142</v>
      </c>
      <c r="AV703" s="14" t="s">
        <v>142</v>
      </c>
      <c r="AW703" s="14" t="s">
        <v>32</v>
      </c>
      <c r="AX703" s="14" t="s">
        <v>83</v>
      </c>
      <c r="AY703" s="247" t="s">
        <v>135</v>
      </c>
    </row>
    <row r="704" s="2" customFormat="1" ht="16.5" customHeight="1">
      <c r="A704" s="38"/>
      <c r="B704" s="39"/>
      <c r="C704" s="259" t="s">
        <v>1069</v>
      </c>
      <c r="D704" s="259" t="s">
        <v>205</v>
      </c>
      <c r="E704" s="260" t="s">
        <v>1070</v>
      </c>
      <c r="F704" s="261" t="s">
        <v>1071</v>
      </c>
      <c r="G704" s="262" t="s">
        <v>151</v>
      </c>
      <c r="H704" s="263">
        <v>0.28499999999999998</v>
      </c>
      <c r="I704" s="264"/>
      <c r="J704" s="265">
        <f>ROUND(I704*H704,2)</f>
        <v>0</v>
      </c>
      <c r="K704" s="266"/>
      <c r="L704" s="267"/>
      <c r="M704" s="268" t="s">
        <v>1</v>
      </c>
      <c r="N704" s="269" t="s">
        <v>44</v>
      </c>
      <c r="O704" s="91"/>
      <c r="P704" s="222">
        <f>O704*H704</f>
        <v>0</v>
      </c>
      <c r="Q704" s="222">
        <v>0.55000000000000004</v>
      </c>
      <c r="R704" s="222">
        <f>Q704*H704</f>
        <v>0.15675</v>
      </c>
      <c r="S704" s="222">
        <v>0</v>
      </c>
      <c r="T704" s="223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24" t="s">
        <v>321</v>
      </c>
      <c r="AT704" s="224" t="s">
        <v>205</v>
      </c>
      <c r="AU704" s="224" t="s">
        <v>142</v>
      </c>
      <c r="AY704" s="17" t="s">
        <v>135</v>
      </c>
      <c r="BE704" s="225">
        <f>IF(N704="základní",J704,0)</f>
        <v>0</v>
      </c>
      <c r="BF704" s="225">
        <f>IF(N704="snížená",J704,0)</f>
        <v>0</v>
      </c>
      <c r="BG704" s="225">
        <f>IF(N704="zákl. přenesená",J704,0)</f>
        <v>0</v>
      </c>
      <c r="BH704" s="225">
        <f>IF(N704="sníž. přenesená",J704,0)</f>
        <v>0</v>
      </c>
      <c r="BI704" s="225">
        <f>IF(N704="nulová",J704,0)</f>
        <v>0</v>
      </c>
      <c r="BJ704" s="17" t="s">
        <v>142</v>
      </c>
      <c r="BK704" s="225">
        <f>ROUND(I704*H704,2)</f>
        <v>0</v>
      </c>
      <c r="BL704" s="17" t="s">
        <v>224</v>
      </c>
      <c r="BM704" s="224" t="s">
        <v>1072</v>
      </c>
    </row>
    <row r="705" s="14" customFormat="1">
      <c r="A705" s="14"/>
      <c r="B705" s="237"/>
      <c r="C705" s="238"/>
      <c r="D705" s="228" t="s">
        <v>153</v>
      </c>
      <c r="E705" s="239" t="s">
        <v>1</v>
      </c>
      <c r="F705" s="240" t="s">
        <v>1073</v>
      </c>
      <c r="G705" s="238"/>
      <c r="H705" s="241">
        <v>0.25900000000000001</v>
      </c>
      <c r="I705" s="242"/>
      <c r="J705" s="238"/>
      <c r="K705" s="238"/>
      <c r="L705" s="243"/>
      <c r="M705" s="244"/>
      <c r="N705" s="245"/>
      <c r="O705" s="245"/>
      <c r="P705" s="245"/>
      <c r="Q705" s="245"/>
      <c r="R705" s="245"/>
      <c r="S705" s="245"/>
      <c r="T705" s="246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7" t="s">
        <v>153</v>
      </c>
      <c r="AU705" s="247" t="s">
        <v>142</v>
      </c>
      <c r="AV705" s="14" t="s">
        <v>142</v>
      </c>
      <c r="AW705" s="14" t="s">
        <v>32</v>
      </c>
      <c r="AX705" s="14" t="s">
        <v>83</v>
      </c>
      <c r="AY705" s="247" t="s">
        <v>135</v>
      </c>
    </row>
    <row r="706" s="14" customFormat="1">
      <c r="A706" s="14"/>
      <c r="B706" s="237"/>
      <c r="C706" s="238"/>
      <c r="D706" s="228" t="s">
        <v>153</v>
      </c>
      <c r="E706" s="238"/>
      <c r="F706" s="240" t="s">
        <v>1074</v>
      </c>
      <c r="G706" s="238"/>
      <c r="H706" s="241">
        <v>0.28499999999999998</v>
      </c>
      <c r="I706" s="242"/>
      <c r="J706" s="238"/>
      <c r="K706" s="238"/>
      <c r="L706" s="243"/>
      <c r="M706" s="244"/>
      <c r="N706" s="245"/>
      <c r="O706" s="245"/>
      <c r="P706" s="245"/>
      <c r="Q706" s="245"/>
      <c r="R706" s="245"/>
      <c r="S706" s="245"/>
      <c r="T706" s="246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7" t="s">
        <v>153</v>
      </c>
      <c r="AU706" s="247" t="s">
        <v>142</v>
      </c>
      <c r="AV706" s="14" t="s">
        <v>142</v>
      </c>
      <c r="AW706" s="14" t="s">
        <v>4</v>
      </c>
      <c r="AX706" s="14" t="s">
        <v>83</v>
      </c>
      <c r="AY706" s="247" t="s">
        <v>135</v>
      </c>
    </row>
    <row r="707" s="2" customFormat="1" ht="16.5" customHeight="1">
      <c r="A707" s="38"/>
      <c r="B707" s="39"/>
      <c r="C707" s="212" t="s">
        <v>1075</v>
      </c>
      <c r="D707" s="212" t="s">
        <v>137</v>
      </c>
      <c r="E707" s="213" t="s">
        <v>1076</v>
      </c>
      <c r="F707" s="214" t="s">
        <v>1077</v>
      </c>
      <c r="G707" s="215" t="s">
        <v>146</v>
      </c>
      <c r="H707" s="216">
        <v>44.625</v>
      </c>
      <c r="I707" s="217"/>
      <c r="J707" s="218">
        <f>ROUND(I707*H707,2)</f>
        <v>0</v>
      </c>
      <c r="K707" s="219"/>
      <c r="L707" s="44"/>
      <c r="M707" s="220" t="s">
        <v>1</v>
      </c>
      <c r="N707" s="221" t="s">
        <v>44</v>
      </c>
      <c r="O707" s="91"/>
      <c r="P707" s="222">
        <f>O707*H707</f>
        <v>0</v>
      </c>
      <c r="Q707" s="222">
        <v>2.0000000000000002E-05</v>
      </c>
      <c r="R707" s="222">
        <f>Q707*H707</f>
        <v>0.00089250000000000006</v>
      </c>
      <c r="S707" s="222">
        <v>0</v>
      </c>
      <c r="T707" s="223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24" t="s">
        <v>224</v>
      </c>
      <c r="AT707" s="224" t="s">
        <v>137</v>
      </c>
      <c r="AU707" s="224" t="s">
        <v>142</v>
      </c>
      <c r="AY707" s="17" t="s">
        <v>135</v>
      </c>
      <c r="BE707" s="225">
        <f>IF(N707="základní",J707,0)</f>
        <v>0</v>
      </c>
      <c r="BF707" s="225">
        <f>IF(N707="snížená",J707,0)</f>
        <v>0</v>
      </c>
      <c r="BG707" s="225">
        <f>IF(N707="zákl. přenesená",J707,0)</f>
        <v>0</v>
      </c>
      <c r="BH707" s="225">
        <f>IF(N707="sníž. přenesená",J707,0)</f>
        <v>0</v>
      </c>
      <c r="BI707" s="225">
        <f>IF(N707="nulová",J707,0)</f>
        <v>0</v>
      </c>
      <c r="BJ707" s="17" t="s">
        <v>142</v>
      </c>
      <c r="BK707" s="225">
        <f>ROUND(I707*H707,2)</f>
        <v>0</v>
      </c>
      <c r="BL707" s="17" t="s">
        <v>224</v>
      </c>
      <c r="BM707" s="224" t="s">
        <v>1078</v>
      </c>
    </row>
    <row r="708" s="14" customFormat="1">
      <c r="A708" s="14"/>
      <c r="B708" s="237"/>
      <c r="C708" s="238"/>
      <c r="D708" s="228" t="s">
        <v>153</v>
      </c>
      <c r="E708" s="239" t="s">
        <v>1</v>
      </c>
      <c r="F708" s="240" t="s">
        <v>1079</v>
      </c>
      <c r="G708" s="238"/>
      <c r="H708" s="241">
        <v>44.625</v>
      </c>
      <c r="I708" s="242"/>
      <c r="J708" s="238"/>
      <c r="K708" s="238"/>
      <c r="L708" s="243"/>
      <c r="M708" s="244"/>
      <c r="N708" s="245"/>
      <c r="O708" s="245"/>
      <c r="P708" s="245"/>
      <c r="Q708" s="245"/>
      <c r="R708" s="245"/>
      <c r="S708" s="245"/>
      <c r="T708" s="246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7" t="s">
        <v>153</v>
      </c>
      <c r="AU708" s="247" t="s">
        <v>142</v>
      </c>
      <c r="AV708" s="14" t="s">
        <v>142</v>
      </c>
      <c r="AW708" s="14" t="s">
        <v>32</v>
      </c>
      <c r="AX708" s="14" t="s">
        <v>83</v>
      </c>
      <c r="AY708" s="247" t="s">
        <v>135</v>
      </c>
    </row>
    <row r="709" s="2" customFormat="1" ht="16.5" customHeight="1">
      <c r="A709" s="38"/>
      <c r="B709" s="39"/>
      <c r="C709" s="259" t="s">
        <v>1080</v>
      </c>
      <c r="D709" s="259" t="s">
        <v>205</v>
      </c>
      <c r="E709" s="260" t="s">
        <v>1070</v>
      </c>
      <c r="F709" s="261" t="s">
        <v>1071</v>
      </c>
      <c r="G709" s="262" t="s">
        <v>151</v>
      </c>
      <c r="H709" s="263">
        <v>0.11799999999999999</v>
      </c>
      <c r="I709" s="264"/>
      <c r="J709" s="265">
        <f>ROUND(I709*H709,2)</f>
        <v>0</v>
      </c>
      <c r="K709" s="266"/>
      <c r="L709" s="267"/>
      <c r="M709" s="268" t="s">
        <v>1</v>
      </c>
      <c r="N709" s="269" t="s">
        <v>44</v>
      </c>
      <c r="O709" s="91"/>
      <c r="P709" s="222">
        <f>O709*H709</f>
        <v>0</v>
      </c>
      <c r="Q709" s="222">
        <v>0.55000000000000004</v>
      </c>
      <c r="R709" s="222">
        <f>Q709*H709</f>
        <v>0.064899999999999999</v>
      </c>
      <c r="S709" s="222">
        <v>0</v>
      </c>
      <c r="T709" s="223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24" t="s">
        <v>321</v>
      </c>
      <c r="AT709" s="224" t="s">
        <v>205</v>
      </c>
      <c r="AU709" s="224" t="s">
        <v>142</v>
      </c>
      <c r="AY709" s="17" t="s">
        <v>135</v>
      </c>
      <c r="BE709" s="225">
        <f>IF(N709="základní",J709,0)</f>
        <v>0</v>
      </c>
      <c r="BF709" s="225">
        <f>IF(N709="snížená",J709,0)</f>
        <v>0</v>
      </c>
      <c r="BG709" s="225">
        <f>IF(N709="zákl. přenesená",J709,0)</f>
        <v>0</v>
      </c>
      <c r="BH709" s="225">
        <f>IF(N709="sníž. přenesená",J709,0)</f>
        <v>0</v>
      </c>
      <c r="BI709" s="225">
        <f>IF(N709="nulová",J709,0)</f>
        <v>0</v>
      </c>
      <c r="BJ709" s="17" t="s">
        <v>142</v>
      </c>
      <c r="BK709" s="225">
        <f>ROUND(I709*H709,2)</f>
        <v>0</v>
      </c>
      <c r="BL709" s="17" t="s">
        <v>224</v>
      </c>
      <c r="BM709" s="224" t="s">
        <v>1081</v>
      </c>
    </row>
    <row r="710" s="14" customFormat="1">
      <c r="A710" s="14"/>
      <c r="B710" s="237"/>
      <c r="C710" s="238"/>
      <c r="D710" s="228" t="s">
        <v>153</v>
      </c>
      <c r="E710" s="239" t="s">
        <v>1</v>
      </c>
      <c r="F710" s="240" t="s">
        <v>1082</v>
      </c>
      <c r="G710" s="238"/>
      <c r="H710" s="241">
        <v>0.107</v>
      </c>
      <c r="I710" s="242"/>
      <c r="J710" s="238"/>
      <c r="K710" s="238"/>
      <c r="L710" s="243"/>
      <c r="M710" s="244"/>
      <c r="N710" s="245"/>
      <c r="O710" s="245"/>
      <c r="P710" s="245"/>
      <c r="Q710" s="245"/>
      <c r="R710" s="245"/>
      <c r="S710" s="245"/>
      <c r="T710" s="246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47" t="s">
        <v>153</v>
      </c>
      <c r="AU710" s="247" t="s">
        <v>142</v>
      </c>
      <c r="AV710" s="14" t="s">
        <v>142</v>
      </c>
      <c r="AW710" s="14" t="s">
        <v>32</v>
      </c>
      <c r="AX710" s="14" t="s">
        <v>83</v>
      </c>
      <c r="AY710" s="247" t="s">
        <v>135</v>
      </c>
    </row>
    <row r="711" s="14" customFormat="1">
      <c r="A711" s="14"/>
      <c r="B711" s="237"/>
      <c r="C711" s="238"/>
      <c r="D711" s="228" t="s">
        <v>153</v>
      </c>
      <c r="E711" s="238"/>
      <c r="F711" s="240" t="s">
        <v>1083</v>
      </c>
      <c r="G711" s="238"/>
      <c r="H711" s="241">
        <v>0.11799999999999999</v>
      </c>
      <c r="I711" s="242"/>
      <c r="J711" s="238"/>
      <c r="K711" s="238"/>
      <c r="L711" s="243"/>
      <c r="M711" s="244"/>
      <c r="N711" s="245"/>
      <c r="O711" s="245"/>
      <c r="P711" s="245"/>
      <c r="Q711" s="245"/>
      <c r="R711" s="245"/>
      <c r="S711" s="245"/>
      <c r="T711" s="246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7" t="s">
        <v>153</v>
      </c>
      <c r="AU711" s="247" t="s">
        <v>142</v>
      </c>
      <c r="AV711" s="14" t="s">
        <v>142</v>
      </c>
      <c r="AW711" s="14" t="s">
        <v>4</v>
      </c>
      <c r="AX711" s="14" t="s">
        <v>83</v>
      </c>
      <c r="AY711" s="247" t="s">
        <v>135</v>
      </c>
    </row>
    <row r="712" s="2" customFormat="1" ht="24.15" customHeight="1">
      <c r="A712" s="38"/>
      <c r="B712" s="39"/>
      <c r="C712" s="212" t="s">
        <v>1084</v>
      </c>
      <c r="D712" s="212" t="s">
        <v>137</v>
      </c>
      <c r="E712" s="213" t="s">
        <v>1085</v>
      </c>
      <c r="F712" s="214" t="s">
        <v>1086</v>
      </c>
      <c r="G712" s="215" t="s">
        <v>151</v>
      </c>
      <c r="H712" s="216">
        <v>2.2690000000000001</v>
      </c>
      <c r="I712" s="217"/>
      <c r="J712" s="218">
        <f>ROUND(I712*H712,2)</f>
        <v>0</v>
      </c>
      <c r="K712" s="219"/>
      <c r="L712" s="44"/>
      <c r="M712" s="220" t="s">
        <v>1</v>
      </c>
      <c r="N712" s="221" t="s">
        <v>44</v>
      </c>
      <c r="O712" s="91"/>
      <c r="P712" s="222">
        <f>O712*H712</f>
        <v>0</v>
      </c>
      <c r="Q712" s="222">
        <v>0.022839999999999999</v>
      </c>
      <c r="R712" s="222">
        <f>Q712*H712</f>
        <v>0.051823960000000002</v>
      </c>
      <c r="S712" s="222">
        <v>0</v>
      </c>
      <c r="T712" s="223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24" t="s">
        <v>224</v>
      </c>
      <c r="AT712" s="224" t="s">
        <v>137</v>
      </c>
      <c r="AU712" s="224" t="s">
        <v>142</v>
      </c>
      <c r="AY712" s="17" t="s">
        <v>135</v>
      </c>
      <c r="BE712" s="225">
        <f>IF(N712="základní",J712,0)</f>
        <v>0</v>
      </c>
      <c r="BF712" s="225">
        <f>IF(N712="snížená",J712,0)</f>
        <v>0</v>
      </c>
      <c r="BG712" s="225">
        <f>IF(N712="zákl. přenesená",J712,0)</f>
        <v>0</v>
      </c>
      <c r="BH712" s="225">
        <f>IF(N712="sníž. přenesená",J712,0)</f>
        <v>0</v>
      </c>
      <c r="BI712" s="225">
        <f>IF(N712="nulová",J712,0)</f>
        <v>0</v>
      </c>
      <c r="BJ712" s="17" t="s">
        <v>142</v>
      </c>
      <c r="BK712" s="225">
        <f>ROUND(I712*H712,2)</f>
        <v>0</v>
      </c>
      <c r="BL712" s="17" t="s">
        <v>224</v>
      </c>
      <c r="BM712" s="224" t="s">
        <v>1087</v>
      </c>
    </row>
    <row r="713" s="14" customFormat="1">
      <c r="A713" s="14"/>
      <c r="B713" s="237"/>
      <c r="C713" s="238"/>
      <c r="D713" s="228" t="s">
        <v>153</v>
      </c>
      <c r="E713" s="239" t="s">
        <v>1</v>
      </c>
      <c r="F713" s="240" t="s">
        <v>1088</v>
      </c>
      <c r="G713" s="238"/>
      <c r="H713" s="241">
        <v>2.2690000000000001</v>
      </c>
      <c r="I713" s="242"/>
      <c r="J713" s="238"/>
      <c r="K713" s="238"/>
      <c r="L713" s="243"/>
      <c r="M713" s="244"/>
      <c r="N713" s="245"/>
      <c r="O713" s="245"/>
      <c r="P713" s="245"/>
      <c r="Q713" s="245"/>
      <c r="R713" s="245"/>
      <c r="S713" s="245"/>
      <c r="T713" s="246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7" t="s">
        <v>153</v>
      </c>
      <c r="AU713" s="247" t="s">
        <v>142</v>
      </c>
      <c r="AV713" s="14" t="s">
        <v>142</v>
      </c>
      <c r="AW713" s="14" t="s">
        <v>32</v>
      </c>
      <c r="AX713" s="14" t="s">
        <v>83</v>
      </c>
      <c r="AY713" s="247" t="s">
        <v>135</v>
      </c>
    </row>
    <row r="714" s="2" customFormat="1" ht="24.15" customHeight="1">
      <c r="A714" s="38"/>
      <c r="B714" s="39"/>
      <c r="C714" s="212" t="s">
        <v>1089</v>
      </c>
      <c r="D714" s="212" t="s">
        <v>137</v>
      </c>
      <c r="E714" s="213" t="s">
        <v>1090</v>
      </c>
      <c r="F714" s="214" t="s">
        <v>1091</v>
      </c>
      <c r="G714" s="215" t="s">
        <v>191</v>
      </c>
      <c r="H714" s="216">
        <v>1.3500000000000001</v>
      </c>
      <c r="I714" s="217"/>
      <c r="J714" s="218">
        <f>ROUND(I714*H714,2)</f>
        <v>0</v>
      </c>
      <c r="K714" s="219"/>
      <c r="L714" s="44"/>
      <c r="M714" s="220" t="s">
        <v>1</v>
      </c>
      <c r="N714" s="221" t="s">
        <v>44</v>
      </c>
      <c r="O714" s="91"/>
      <c r="P714" s="222">
        <f>O714*H714</f>
        <v>0</v>
      </c>
      <c r="Q714" s="222">
        <v>0</v>
      </c>
      <c r="R714" s="222">
        <f>Q714*H714</f>
        <v>0</v>
      </c>
      <c r="S714" s="222">
        <v>0</v>
      </c>
      <c r="T714" s="223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224" t="s">
        <v>224</v>
      </c>
      <c r="AT714" s="224" t="s">
        <v>137</v>
      </c>
      <c r="AU714" s="224" t="s">
        <v>142</v>
      </c>
      <c r="AY714" s="17" t="s">
        <v>135</v>
      </c>
      <c r="BE714" s="225">
        <f>IF(N714="základní",J714,0)</f>
        <v>0</v>
      </c>
      <c r="BF714" s="225">
        <f>IF(N714="snížená",J714,0)</f>
        <v>0</v>
      </c>
      <c r="BG714" s="225">
        <f>IF(N714="zákl. přenesená",J714,0)</f>
        <v>0</v>
      </c>
      <c r="BH714" s="225">
        <f>IF(N714="sníž. přenesená",J714,0)</f>
        <v>0</v>
      </c>
      <c r="BI714" s="225">
        <f>IF(N714="nulová",J714,0)</f>
        <v>0</v>
      </c>
      <c r="BJ714" s="17" t="s">
        <v>142</v>
      </c>
      <c r="BK714" s="225">
        <f>ROUND(I714*H714,2)</f>
        <v>0</v>
      </c>
      <c r="BL714" s="17" t="s">
        <v>224</v>
      </c>
      <c r="BM714" s="224" t="s">
        <v>1092</v>
      </c>
    </row>
    <row r="715" s="12" customFormat="1" ht="22.8" customHeight="1">
      <c r="A715" s="12"/>
      <c r="B715" s="196"/>
      <c r="C715" s="197"/>
      <c r="D715" s="198" t="s">
        <v>77</v>
      </c>
      <c r="E715" s="210" t="s">
        <v>1093</v>
      </c>
      <c r="F715" s="210" t="s">
        <v>1094</v>
      </c>
      <c r="G715" s="197"/>
      <c r="H715" s="197"/>
      <c r="I715" s="200"/>
      <c r="J715" s="211">
        <f>BK715</f>
        <v>0</v>
      </c>
      <c r="K715" s="197"/>
      <c r="L715" s="202"/>
      <c r="M715" s="203"/>
      <c r="N715" s="204"/>
      <c r="O715" s="204"/>
      <c r="P715" s="205">
        <f>SUM(P716:P737)</f>
        <v>0</v>
      </c>
      <c r="Q715" s="204"/>
      <c r="R715" s="205">
        <f>SUM(R716:R737)</f>
        <v>0.12602425</v>
      </c>
      <c r="S715" s="204"/>
      <c r="T715" s="206">
        <f>SUM(T716:T737)</f>
        <v>0.0041749999999999999</v>
      </c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R715" s="207" t="s">
        <v>142</v>
      </c>
      <c r="AT715" s="208" t="s">
        <v>77</v>
      </c>
      <c r="AU715" s="208" t="s">
        <v>83</v>
      </c>
      <c r="AY715" s="207" t="s">
        <v>135</v>
      </c>
      <c r="BK715" s="209">
        <f>SUM(BK716:BK737)</f>
        <v>0</v>
      </c>
    </row>
    <row r="716" s="2" customFormat="1" ht="21.75" customHeight="1">
      <c r="A716" s="38"/>
      <c r="B716" s="39"/>
      <c r="C716" s="212" t="s">
        <v>1095</v>
      </c>
      <c r="D716" s="212" t="s">
        <v>137</v>
      </c>
      <c r="E716" s="213" t="s">
        <v>1096</v>
      </c>
      <c r="F716" s="214" t="s">
        <v>1097</v>
      </c>
      <c r="G716" s="215" t="s">
        <v>140</v>
      </c>
      <c r="H716" s="216">
        <v>30.791</v>
      </c>
      <c r="I716" s="217"/>
      <c r="J716" s="218">
        <f>ROUND(I716*H716,2)</f>
        <v>0</v>
      </c>
      <c r="K716" s="219"/>
      <c r="L716" s="44"/>
      <c r="M716" s="220" t="s">
        <v>1</v>
      </c>
      <c r="N716" s="221" t="s">
        <v>44</v>
      </c>
      <c r="O716" s="91"/>
      <c r="P716" s="222">
        <f>O716*H716</f>
        <v>0</v>
      </c>
      <c r="Q716" s="222">
        <v>0</v>
      </c>
      <c r="R716" s="222">
        <f>Q716*H716</f>
        <v>0</v>
      </c>
      <c r="S716" s="222">
        <v>0</v>
      </c>
      <c r="T716" s="223">
        <f>S716*H716</f>
        <v>0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24" t="s">
        <v>224</v>
      </c>
      <c r="AT716" s="224" t="s">
        <v>137</v>
      </c>
      <c r="AU716" s="224" t="s">
        <v>142</v>
      </c>
      <c r="AY716" s="17" t="s">
        <v>135</v>
      </c>
      <c r="BE716" s="225">
        <f>IF(N716="základní",J716,0)</f>
        <v>0</v>
      </c>
      <c r="BF716" s="225">
        <f>IF(N716="snížená",J716,0)</f>
        <v>0</v>
      </c>
      <c r="BG716" s="225">
        <f>IF(N716="zákl. přenesená",J716,0)</f>
        <v>0</v>
      </c>
      <c r="BH716" s="225">
        <f>IF(N716="sníž. přenesená",J716,0)</f>
        <v>0</v>
      </c>
      <c r="BI716" s="225">
        <f>IF(N716="nulová",J716,0)</f>
        <v>0</v>
      </c>
      <c r="BJ716" s="17" t="s">
        <v>142</v>
      </c>
      <c r="BK716" s="225">
        <f>ROUND(I716*H716,2)</f>
        <v>0</v>
      </c>
      <c r="BL716" s="17" t="s">
        <v>224</v>
      </c>
      <c r="BM716" s="224" t="s">
        <v>1098</v>
      </c>
    </row>
    <row r="717" s="13" customFormat="1">
      <c r="A717" s="13"/>
      <c r="B717" s="226"/>
      <c r="C717" s="227"/>
      <c r="D717" s="228" t="s">
        <v>153</v>
      </c>
      <c r="E717" s="229" t="s">
        <v>1</v>
      </c>
      <c r="F717" s="230" t="s">
        <v>1046</v>
      </c>
      <c r="G717" s="227"/>
      <c r="H717" s="229" t="s">
        <v>1</v>
      </c>
      <c r="I717" s="231"/>
      <c r="J717" s="227"/>
      <c r="K717" s="227"/>
      <c r="L717" s="232"/>
      <c r="M717" s="233"/>
      <c r="N717" s="234"/>
      <c r="O717" s="234"/>
      <c r="P717" s="234"/>
      <c r="Q717" s="234"/>
      <c r="R717" s="234"/>
      <c r="S717" s="234"/>
      <c r="T717" s="235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6" t="s">
        <v>153</v>
      </c>
      <c r="AU717" s="236" t="s">
        <v>142</v>
      </c>
      <c r="AV717" s="13" t="s">
        <v>83</v>
      </c>
      <c r="AW717" s="13" t="s">
        <v>32</v>
      </c>
      <c r="AX717" s="13" t="s">
        <v>78</v>
      </c>
      <c r="AY717" s="236" t="s">
        <v>135</v>
      </c>
    </row>
    <row r="718" s="14" customFormat="1">
      <c r="A718" s="14"/>
      <c r="B718" s="237"/>
      <c r="C718" s="238"/>
      <c r="D718" s="228" t="s">
        <v>153</v>
      </c>
      <c r="E718" s="239" t="s">
        <v>1</v>
      </c>
      <c r="F718" s="240" t="s">
        <v>1068</v>
      </c>
      <c r="G718" s="238"/>
      <c r="H718" s="241">
        <v>30.791</v>
      </c>
      <c r="I718" s="242"/>
      <c r="J718" s="238"/>
      <c r="K718" s="238"/>
      <c r="L718" s="243"/>
      <c r="M718" s="244"/>
      <c r="N718" s="245"/>
      <c r="O718" s="245"/>
      <c r="P718" s="245"/>
      <c r="Q718" s="245"/>
      <c r="R718" s="245"/>
      <c r="S718" s="245"/>
      <c r="T718" s="246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7" t="s">
        <v>153</v>
      </c>
      <c r="AU718" s="247" t="s">
        <v>142</v>
      </c>
      <c r="AV718" s="14" t="s">
        <v>142</v>
      </c>
      <c r="AW718" s="14" t="s">
        <v>32</v>
      </c>
      <c r="AX718" s="14" t="s">
        <v>83</v>
      </c>
      <c r="AY718" s="247" t="s">
        <v>135</v>
      </c>
    </row>
    <row r="719" s="2" customFormat="1" ht="44.25" customHeight="1">
      <c r="A719" s="38"/>
      <c r="B719" s="39"/>
      <c r="C719" s="259" t="s">
        <v>1099</v>
      </c>
      <c r="D719" s="259" t="s">
        <v>205</v>
      </c>
      <c r="E719" s="260" t="s">
        <v>1100</v>
      </c>
      <c r="F719" s="261" t="s">
        <v>1101</v>
      </c>
      <c r="G719" s="262" t="s">
        <v>140</v>
      </c>
      <c r="H719" s="263">
        <v>35.409999999999997</v>
      </c>
      <c r="I719" s="264"/>
      <c r="J719" s="265">
        <f>ROUND(I719*H719,2)</f>
        <v>0</v>
      </c>
      <c r="K719" s="266"/>
      <c r="L719" s="267"/>
      <c r="M719" s="268" t="s">
        <v>1</v>
      </c>
      <c r="N719" s="269" t="s">
        <v>44</v>
      </c>
      <c r="O719" s="91"/>
      <c r="P719" s="222">
        <f>O719*H719</f>
        <v>0</v>
      </c>
      <c r="Q719" s="222">
        <v>0.00040000000000000002</v>
      </c>
      <c r="R719" s="222">
        <f>Q719*H719</f>
        <v>0.014164</v>
      </c>
      <c r="S719" s="222">
        <v>0</v>
      </c>
      <c r="T719" s="223">
        <f>S719*H719</f>
        <v>0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224" t="s">
        <v>321</v>
      </c>
      <c r="AT719" s="224" t="s">
        <v>205</v>
      </c>
      <c r="AU719" s="224" t="s">
        <v>142</v>
      </c>
      <c r="AY719" s="17" t="s">
        <v>135</v>
      </c>
      <c r="BE719" s="225">
        <f>IF(N719="základní",J719,0)</f>
        <v>0</v>
      </c>
      <c r="BF719" s="225">
        <f>IF(N719="snížená",J719,0)</f>
        <v>0</v>
      </c>
      <c r="BG719" s="225">
        <f>IF(N719="zákl. přenesená",J719,0)</f>
        <v>0</v>
      </c>
      <c r="BH719" s="225">
        <f>IF(N719="sníž. přenesená",J719,0)</f>
        <v>0</v>
      </c>
      <c r="BI719" s="225">
        <f>IF(N719="nulová",J719,0)</f>
        <v>0</v>
      </c>
      <c r="BJ719" s="17" t="s">
        <v>142</v>
      </c>
      <c r="BK719" s="225">
        <f>ROUND(I719*H719,2)</f>
        <v>0</v>
      </c>
      <c r="BL719" s="17" t="s">
        <v>224</v>
      </c>
      <c r="BM719" s="224" t="s">
        <v>1102</v>
      </c>
    </row>
    <row r="720" s="14" customFormat="1">
      <c r="A720" s="14"/>
      <c r="B720" s="237"/>
      <c r="C720" s="238"/>
      <c r="D720" s="228" t="s">
        <v>153</v>
      </c>
      <c r="E720" s="238"/>
      <c r="F720" s="240" t="s">
        <v>1103</v>
      </c>
      <c r="G720" s="238"/>
      <c r="H720" s="241">
        <v>35.409999999999997</v>
      </c>
      <c r="I720" s="242"/>
      <c r="J720" s="238"/>
      <c r="K720" s="238"/>
      <c r="L720" s="243"/>
      <c r="M720" s="244"/>
      <c r="N720" s="245"/>
      <c r="O720" s="245"/>
      <c r="P720" s="245"/>
      <c r="Q720" s="245"/>
      <c r="R720" s="245"/>
      <c r="S720" s="245"/>
      <c r="T720" s="246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7" t="s">
        <v>153</v>
      </c>
      <c r="AU720" s="247" t="s">
        <v>142</v>
      </c>
      <c r="AV720" s="14" t="s">
        <v>142</v>
      </c>
      <c r="AW720" s="14" t="s">
        <v>4</v>
      </c>
      <c r="AX720" s="14" t="s">
        <v>83</v>
      </c>
      <c r="AY720" s="247" t="s">
        <v>135</v>
      </c>
    </row>
    <row r="721" s="2" customFormat="1" ht="16.5" customHeight="1">
      <c r="A721" s="38"/>
      <c r="B721" s="39"/>
      <c r="C721" s="212" t="s">
        <v>1104</v>
      </c>
      <c r="D721" s="212" t="s">
        <v>137</v>
      </c>
      <c r="E721" s="213" t="s">
        <v>1105</v>
      </c>
      <c r="F721" s="214" t="s">
        <v>1106</v>
      </c>
      <c r="G721" s="215" t="s">
        <v>146</v>
      </c>
      <c r="H721" s="216">
        <v>2.5</v>
      </c>
      <c r="I721" s="217"/>
      <c r="J721" s="218">
        <f>ROUND(I721*H721,2)</f>
        <v>0</v>
      </c>
      <c r="K721" s="219"/>
      <c r="L721" s="44"/>
      <c r="M721" s="220" t="s">
        <v>1</v>
      </c>
      <c r="N721" s="221" t="s">
        <v>44</v>
      </c>
      <c r="O721" s="91"/>
      <c r="P721" s="222">
        <f>O721*H721</f>
        <v>0</v>
      </c>
      <c r="Q721" s="222">
        <v>0</v>
      </c>
      <c r="R721" s="222">
        <f>Q721*H721</f>
        <v>0</v>
      </c>
      <c r="S721" s="222">
        <v>0.00167</v>
      </c>
      <c r="T721" s="223">
        <f>S721*H721</f>
        <v>0.0041749999999999999</v>
      </c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R721" s="224" t="s">
        <v>224</v>
      </c>
      <c r="AT721" s="224" t="s">
        <v>137</v>
      </c>
      <c r="AU721" s="224" t="s">
        <v>142</v>
      </c>
      <c r="AY721" s="17" t="s">
        <v>135</v>
      </c>
      <c r="BE721" s="225">
        <f>IF(N721="základní",J721,0)</f>
        <v>0</v>
      </c>
      <c r="BF721" s="225">
        <f>IF(N721="snížená",J721,0)</f>
        <v>0</v>
      </c>
      <c r="BG721" s="225">
        <f>IF(N721="zákl. přenesená",J721,0)</f>
        <v>0</v>
      </c>
      <c r="BH721" s="225">
        <f>IF(N721="sníž. přenesená",J721,0)</f>
        <v>0</v>
      </c>
      <c r="BI721" s="225">
        <f>IF(N721="nulová",J721,0)</f>
        <v>0</v>
      </c>
      <c r="BJ721" s="17" t="s">
        <v>142</v>
      </c>
      <c r="BK721" s="225">
        <f>ROUND(I721*H721,2)</f>
        <v>0</v>
      </c>
      <c r="BL721" s="17" t="s">
        <v>224</v>
      </c>
      <c r="BM721" s="224" t="s">
        <v>1107</v>
      </c>
    </row>
    <row r="722" s="14" customFormat="1">
      <c r="A722" s="14"/>
      <c r="B722" s="237"/>
      <c r="C722" s="238"/>
      <c r="D722" s="228" t="s">
        <v>153</v>
      </c>
      <c r="E722" s="239" t="s">
        <v>1</v>
      </c>
      <c r="F722" s="240" t="s">
        <v>1108</v>
      </c>
      <c r="G722" s="238"/>
      <c r="H722" s="241">
        <v>2.5</v>
      </c>
      <c r="I722" s="242"/>
      <c r="J722" s="238"/>
      <c r="K722" s="238"/>
      <c r="L722" s="243"/>
      <c r="M722" s="244"/>
      <c r="N722" s="245"/>
      <c r="O722" s="245"/>
      <c r="P722" s="245"/>
      <c r="Q722" s="245"/>
      <c r="R722" s="245"/>
      <c r="S722" s="245"/>
      <c r="T722" s="246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47" t="s">
        <v>153</v>
      </c>
      <c r="AU722" s="247" t="s">
        <v>142</v>
      </c>
      <c r="AV722" s="14" t="s">
        <v>142</v>
      </c>
      <c r="AW722" s="14" t="s">
        <v>32</v>
      </c>
      <c r="AX722" s="14" t="s">
        <v>83</v>
      </c>
      <c r="AY722" s="247" t="s">
        <v>135</v>
      </c>
    </row>
    <row r="723" s="2" customFormat="1" ht="24.15" customHeight="1">
      <c r="A723" s="38"/>
      <c r="B723" s="39"/>
      <c r="C723" s="212" t="s">
        <v>1109</v>
      </c>
      <c r="D723" s="212" t="s">
        <v>137</v>
      </c>
      <c r="E723" s="213" t="s">
        <v>1110</v>
      </c>
      <c r="F723" s="214" t="s">
        <v>1111</v>
      </c>
      <c r="G723" s="215" t="s">
        <v>146</v>
      </c>
      <c r="H723" s="216">
        <v>8.9250000000000007</v>
      </c>
      <c r="I723" s="217"/>
      <c r="J723" s="218">
        <f>ROUND(I723*H723,2)</f>
        <v>0</v>
      </c>
      <c r="K723" s="219"/>
      <c r="L723" s="44"/>
      <c r="M723" s="220" t="s">
        <v>1</v>
      </c>
      <c r="N723" s="221" t="s">
        <v>44</v>
      </c>
      <c r="O723" s="91"/>
      <c r="P723" s="222">
        <f>O723*H723</f>
        <v>0</v>
      </c>
      <c r="Q723" s="222">
        <v>0.0028700000000000002</v>
      </c>
      <c r="R723" s="222">
        <f>Q723*H723</f>
        <v>0.025614750000000002</v>
      </c>
      <c r="S723" s="222">
        <v>0</v>
      </c>
      <c r="T723" s="223">
        <f>S723*H723</f>
        <v>0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224" t="s">
        <v>224</v>
      </c>
      <c r="AT723" s="224" t="s">
        <v>137</v>
      </c>
      <c r="AU723" s="224" t="s">
        <v>142</v>
      </c>
      <c r="AY723" s="17" t="s">
        <v>135</v>
      </c>
      <c r="BE723" s="225">
        <f>IF(N723="základní",J723,0)</f>
        <v>0</v>
      </c>
      <c r="BF723" s="225">
        <f>IF(N723="snížená",J723,0)</f>
        <v>0</v>
      </c>
      <c r="BG723" s="225">
        <f>IF(N723="zákl. přenesená",J723,0)</f>
        <v>0</v>
      </c>
      <c r="BH723" s="225">
        <f>IF(N723="sníž. přenesená",J723,0)</f>
        <v>0</v>
      </c>
      <c r="BI723" s="225">
        <f>IF(N723="nulová",J723,0)</f>
        <v>0</v>
      </c>
      <c r="BJ723" s="17" t="s">
        <v>142</v>
      </c>
      <c r="BK723" s="225">
        <f>ROUND(I723*H723,2)</f>
        <v>0</v>
      </c>
      <c r="BL723" s="17" t="s">
        <v>224</v>
      </c>
      <c r="BM723" s="224" t="s">
        <v>1112</v>
      </c>
    </row>
    <row r="724" s="14" customFormat="1">
      <c r="A724" s="14"/>
      <c r="B724" s="237"/>
      <c r="C724" s="238"/>
      <c r="D724" s="228" t="s">
        <v>153</v>
      </c>
      <c r="E724" s="239" t="s">
        <v>1</v>
      </c>
      <c r="F724" s="240" t="s">
        <v>1113</v>
      </c>
      <c r="G724" s="238"/>
      <c r="H724" s="241">
        <v>8.9250000000000007</v>
      </c>
      <c r="I724" s="242"/>
      <c r="J724" s="238"/>
      <c r="K724" s="238"/>
      <c r="L724" s="243"/>
      <c r="M724" s="244"/>
      <c r="N724" s="245"/>
      <c r="O724" s="245"/>
      <c r="P724" s="245"/>
      <c r="Q724" s="245"/>
      <c r="R724" s="245"/>
      <c r="S724" s="245"/>
      <c r="T724" s="246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47" t="s">
        <v>153</v>
      </c>
      <c r="AU724" s="247" t="s">
        <v>142</v>
      </c>
      <c r="AV724" s="14" t="s">
        <v>142</v>
      </c>
      <c r="AW724" s="14" t="s">
        <v>32</v>
      </c>
      <c r="AX724" s="14" t="s">
        <v>83</v>
      </c>
      <c r="AY724" s="247" t="s">
        <v>135</v>
      </c>
    </row>
    <row r="725" s="2" customFormat="1" ht="24.15" customHeight="1">
      <c r="A725" s="38"/>
      <c r="B725" s="39"/>
      <c r="C725" s="212" t="s">
        <v>1114</v>
      </c>
      <c r="D725" s="212" t="s">
        <v>137</v>
      </c>
      <c r="E725" s="213" t="s">
        <v>1115</v>
      </c>
      <c r="F725" s="214" t="s">
        <v>1116</v>
      </c>
      <c r="G725" s="215" t="s">
        <v>146</v>
      </c>
      <c r="H725" s="216">
        <v>8.9250000000000007</v>
      </c>
      <c r="I725" s="217"/>
      <c r="J725" s="218">
        <f>ROUND(I725*H725,2)</f>
        <v>0</v>
      </c>
      <c r="K725" s="219"/>
      <c r="L725" s="44"/>
      <c r="M725" s="220" t="s">
        <v>1</v>
      </c>
      <c r="N725" s="221" t="s">
        <v>44</v>
      </c>
      <c r="O725" s="91"/>
      <c r="P725" s="222">
        <f>O725*H725</f>
        <v>0</v>
      </c>
      <c r="Q725" s="222">
        <v>0.00266</v>
      </c>
      <c r="R725" s="222">
        <f>Q725*H725</f>
        <v>0.023740500000000001</v>
      </c>
      <c r="S725" s="222">
        <v>0</v>
      </c>
      <c r="T725" s="223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24" t="s">
        <v>224</v>
      </c>
      <c r="AT725" s="224" t="s">
        <v>137</v>
      </c>
      <c r="AU725" s="224" t="s">
        <v>142</v>
      </c>
      <c r="AY725" s="17" t="s">
        <v>135</v>
      </c>
      <c r="BE725" s="225">
        <f>IF(N725="základní",J725,0)</f>
        <v>0</v>
      </c>
      <c r="BF725" s="225">
        <f>IF(N725="snížená",J725,0)</f>
        <v>0</v>
      </c>
      <c r="BG725" s="225">
        <f>IF(N725="zákl. přenesená",J725,0)</f>
        <v>0</v>
      </c>
      <c r="BH725" s="225">
        <f>IF(N725="sníž. přenesená",J725,0)</f>
        <v>0</v>
      </c>
      <c r="BI725" s="225">
        <f>IF(N725="nulová",J725,0)</f>
        <v>0</v>
      </c>
      <c r="BJ725" s="17" t="s">
        <v>142</v>
      </c>
      <c r="BK725" s="225">
        <f>ROUND(I725*H725,2)</f>
        <v>0</v>
      </c>
      <c r="BL725" s="17" t="s">
        <v>224</v>
      </c>
      <c r="BM725" s="224" t="s">
        <v>1117</v>
      </c>
    </row>
    <row r="726" s="14" customFormat="1">
      <c r="A726" s="14"/>
      <c r="B726" s="237"/>
      <c r="C726" s="238"/>
      <c r="D726" s="228" t="s">
        <v>153</v>
      </c>
      <c r="E726" s="239" t="s">
        <v>1</v>
      </c>
      <c r="F726" s="240" t="s">
        <v>1113</v>
      </c>
      <c r="G726" s="238"/>
      <c r="H726" s="241">
        <v>8.9250000000000007</v>
      </c>
      <c r="I726" s="242"/>
      <c r="J726" s="238"/>
      <c r="K726" s="238"/>
      <c r="L726" s="243"/>
      <c r="M726" s="244"/>
      <c r="N726" s="245"/>
      <c r="O726" s="245"/>
      <c r="P726" s="245"/>
      <c r="Q726" s="245"/>
      <c r="R726" s="245"/>
      <c r="S726" s="245"/>
      <c r="T726" s="246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47" t="s">
        <v>153</v>
      </c>
      <c r="AU726" s="247" t="s">
        <v>142</v>
      </c>
      <c r="AV726" s="14" t="s">
        <v>142</v>
      </c>
      <c r="AW726" s="14" t="s">
        <v>32</v>
      </c>
      <c r="AX726" s="14" t="s">
        <v>83</v>
      </c>
      <c r="AY726" s="247" t="s">
        <v>135</v>
      </c>
    </row>
    <row r="727" s="2" customFormat="1" ht="24.15" customHeight="1">
      <c r="A727" s="38"/>
      <c r="B727" s="39"/>
      <c r="C727" s="212" t="s">
        <v>1118</v>
      </c>
      <c r="D727" s="212" t="s">
        <v>137</v>
      </c>
      <c r="E727" s="213" t="s">
        <v>1119</v>
      </c>
      <c r="F727" s="214" t="s">
        <v>1120</v>
      </c>
      <c r="G727" s="215" t="s">
        <v>146</v>
      </c>
      <c r="H727" s="216">
        <v>10.199999999999999</v>
      </c>
      <c r="I727" s="217"/>
      <c r="J727" s="218">
        <f>ROUND(I727*H727,2)</f>
        <v>0</v>
      </c>
      <c r="K727" s="219"/>
      <c r="L727" s="44"/>
      <c r="M727" s="220" t="s">
        <v>1</v>
      </c>
      <c r="N727" s="221" t="s">
        <v>44</v>
      </c>
      <c r="O727" s="91"/>
      <c r="P727" s="222">
        <f>O727*H727</f>
        <v>0</v>
      </c>
      <c r="Q727" s="222">
        <v>0.00172</v>
      </c>
      <c r="R727" s="222">
        <f>Q727*H727</f>
        <v>0.017543999999999997</v>
      </c>
      <c r="S727" s="222">
        <v>0</v>
      </c>
      <c r="T727" s="223">
        <f>S727*H727</f>
        <v>0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24" t="s">
        <v>224</v>
      </c>
      <c r="AT727" s="224" t="s">
        <v>137</v>
      </c>
      <c r="AU727" s="224" t="s">
        <v>142</v>
      </c>
      <c r="AY727" s="17" t="s">
        <v>135</v>
      </c>
      <c r="BE727" s="225">
        <f>IF(N727="základní",J727,0)</f>
        <v>0</v>
      </c>
      <c r="BF727" s="225">
        <f>IF(N727="snížená",J727,0)</f>
        <v>0</v>
      </c>
      <c r="BG727" s="225">
        <f>IF(N727="zákl. přenesená",J727,0)</f>
        <v>0</v>
      </c>
      <c r="BH727" s="225">
        <f>IF(N727="sníž. přenesená",J727,0)</f>
        <v>0</v>
      </c>
      <c r="BI727" s="225">
        <f>IF(N727="nulová",J727,0)</f>
        <v>0</v>
      </c>
      <c r="BJ727" s="17" t="s">
        <v>142</v>
      </c>
      <c r="BK727" s="225">
        <f>ROUND(I727*H727,2)</f>
        <v>0</v>
      </c>
      <c r="BL727" s="17" t="s">
        <v>224</v>
      </c>
      <c r="BM727" s="224" t="s">
        <v>1121</v>
      </c>
    </row>
    <row r="728" s="14" customFormat="1">
      <c r="A728" s="14"/>
      <c r="B728" s="237"/>
      <c r="C728" s="238"/>
      <c r="D728" s="228" t="s">
        <v>153</v>
      </c>
      <c r="E728" s="239" t="s">
        <v>1</v>
      </c>
      <c r="F728" s="240" t="s">
        <v>1122</v>
      </c>
      <c r="G728" s="238"/>
      <c r="H728" s="241">
        <v>10.199999999999999</v>
      </c>
      <c r="I728" s="242"/>
      <c r="J728" s="238"/>
      <c r="K728" s="238"/>
      <c r="L728" s="243"/>
      <c r="M728" s="244"/>
      <c r="N728" s="245"/>
      <c r="O728" s="245"/>
      <c r="P728" s="245"/>
      <c r="Q728" s="245"/>
      <c r="R728" s="245"/>
      <c r="S728" s="245"/>
      <c r="T728" s="246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7" t="s">
        <v>153</v>
      </c>
      <c r="AU728" s="247" t="s">
        <v>142</v>
      </c>
      <c r="AV728" s="14" t="s">
        <v>142</v>
      </c>
      <c r="AW728" s="14" t="s">
        <v>32</v>
      </c>
      <c r="AX728" s="14" t="s">
        <v>83</v>
      </c>
      <c r="AY728" s="247" t="s">
        <v>135</v>
      </c>
    </row>
    <row r="729" s="2" customFormat="1" ht="24.15" customHeight="1">
      <c r="A729" s="38"/>
      <c r="B729" s="39"/>
      <c r="C729" s="212" t="s">
        <v>1123</v>
      </c>
      <c r="D729" s="212" t="s">
        <v>137</v>
      </c>
      <c r="E729" s="213" t="s">
        <v>1124</v>
      </c>
      <c r="F729" s="214" t="s">
        <v>1125</v>
      </c>
      <c r="G729" s="215" t="s">
        <v>146</v>
      </c>
      <c r="H729" s="216">
        <v>2.8999999999999999</v>
      </c>
      <c r="I729" s="217"/>
      <c r="J729" s="218">
        <f>ROUND(I729*H729,2)</f>
        <v>0</v>
      </c>
      <c r="K729" s="219"/>
      <c r="L729" s="44"/>
      <c r="M729" s="220" t="s">
        <v>1</v>
      </c>
      <c r="N729" s="221" t="s">
        <v>44</v>
      </c>
      <c r="O729" s="91"/>
      <c r="P729" s="222">
        <f>O729*H729</f>
        <v>0</v>
      </c>
      <c r="Q729" s="222">
        <v>0.0027299999999999998</v>
      </c>
      <c r="R729" s="222">
        <f>Q729*H729</f>
        <v>0.0079169999999999987</v>
      </c>
      <c r="S729" s="222">
        <v>0</v>
      </c>
      <c r="T729" s="223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24" t="s">
        <v>224</v>
      </c>
      <c r="AT729" s="224" t="s">
        <v>137</v>
      </c>
      <c r="AU729" s="224" t="s">
        <v>142</v>
      </c>
      <c r="AY729" s="17" t="s">
        <v>135</v>
      </c>
      <c r="BE729" s="225">
        <f>IF(N729="základní",J729,0)</f>
        <v>0</v>
      </c>
      <c r="BF729" s="225">
        <f>IF(N729="snížená",J729,0)</f>
        <v>0</v>
      </c>
      <c r="BG729" s="225">
        <f>IF(N729="zákl. přenesená",J729,0)</f>
        <v>0</v>
      </c>
      <c r="BH729" s="225">
        <f>IF(N729="sníž. přenesená",J729,0)</f>
        <v>0</v>
      </c>
      <c r="BI729" s="225">
        <f>IF(N729="nulová",J729,0)</f>
        <v>0</v>
      </c>
      <c r="BJ729" s="17" t="s">
        <v>142</v>
      </c>
      <c r="BK729" s="225">
        <f>ROUND(I729*H729,2)</f>
        <v>0</v>
      </c>
      <c r="BL729" s="17" t="s">
        <v>224</v>
      </c>
      <c r="BM729" s="224" t="s">
        <v>1126</v>
      </c>
    </row>
    <row r="730" s="13" customFormat="1">
      <c r="A730" s="13"/>
      <c r="B730" s="226"/>
      <c r="C730" s="227"/>
      <c r="D730" s="228" t="s">
        <v>153</v>
      </c>
      <c r="E730" s="229" t="s">
        <v>1</v>
      </c>
      <c r="F730" s="230" t="s">
        <v>1127</v>
      </c>
      <c r="G730" s="227"/>
      <c r="H730" s="229" t="s">
        <v>1</v>
      </c>
      <c r="I730" s="231"/>
      <c r="J730" s="227"/>
      <c r="K730" s="227"/>
      <c r="L730" s="232"/>
      <c r="M730" s="233"/>
      <c r="N730" s="234"/>
      <c r="O730" s="234"/>
      <c r="P730" s="234"/>
      <c r="Q730" s="234"/>
      <c r="R730" s="234"/>
      <c r="S730" s="234"/>
      <c r="T730" s="235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6" t="s">
        <v>153</v>
      </c>
      <c r="AU730" s="236" t="s">
        <v>142</v>
      </c>
      <c r="AV730" s="13" t="s">
        <v>83</v>
      </c>
      <c r="AW730" s="13" t="s">
        <v>32</v>
      </c>
      <c r="AX730" s="13" t="s">
        <v>78</v>
      </c>
      <c r="AY730" s="236" t="s">
        <v>135</v>
      </c>
    </row>
    <row r="731" s="14" customFormat="1">
      <c r="A731" s="14"/>
      <c r="B731" s="237"/>
      <c r="C731" s="238"/>
      <c r="D731" s="228" t="s">
        <v>153</v>
      </c>
      <c r="E731" s="239" t="s">
        <v>1</v>
      </c>
      <c r="F731" s="240" t="s">
        <v>1128</v>
      </c>
      <c r="G731" s="238"/>
      <c r="H731" s="241">
        <v>2.8999999999999999</v>
      </c>
      <c r="I731" s="242"/>
      <c r="J731" s="238"/>
      <c r="K731" s="238"/>
      <c r="L731" s="243"/>
      <c r="M731" s="244"/>
      <c r="N731" s="245"/>
      <c r="O731" s="245"/>
      <c r="P731" s="245"/>
      <c r="Q731" s="245"/>
      <c r="R731" s="245"/>
      <c r="S731" s="245"/>
      <c r="T731" s="246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7" t="s">
        <v>153</v>
      </c>
      <c r="AU731" s="247" t="s">
        <v>142</v>
      </c>
      <c r="AV731" s="14" t="s">
        <v>142</v>
      </c>
      <c r="AW731" s="14" t="s">
        <v>32</v>
      </c>
      <c r="AX731" s="14" t="s">
        <v>83</v>
      </c>
      <c r="AY731" s="247" t="s">
        <v>135</v>
      </c>
    </row>
    <row r="732" s="2" customFormat="1" ht="24.15" customHeight="1">
      <c r="A732" s="38"/>
      <c r="B732" s="39"/>
      <c r="C732" s="212" t="s">
        <v>1129</v>
      </c>
      <c r="D732" s="212" t="s">
        <v>137</v>
      </c>
      <c r="E732" s="213" t="s">
        <v>1130</v>
      </c>
      <c r="F732" s="214" t="s">
        <v>1131</v>
      </c>
      <c r="G732" s="215" t="s">
        <v>146</v>
      </c>
      <c r="H732" s="216">
        <v>6.9000000000000004</v>
      </c>
      <c r="I732" s="217"/>
      <c r="J732" s="218">
        <f>ROUND(I732*H732,2)</f>
        <v>0</v>
      </c>
      <c r="K732" s="219"/>
      <c r="L732" s="44"/>
      <c r="M732" s="220" t="s">
        <v>1</v>
      </c>
      <c r="N732" s="221" t="s">
        <v>44</v>
      </c>
      <c r="O732" s="91"/>
      <c r="P732" s="222">
        <f>O732*H732</f>
        <v>0</v>
      </c>
      <c r="Q732" s="222">
        <v>0.0027399999999999998</v>
      </c>
      <c r="R732" s="222">
        <f>Q732*H732</f>
        <v>0.018905999999999999</v>
      </c>
      <c r="S732" s="222">
        <v>0</v>
      </c>
      <c r="T732" s="223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224" t="s">
        <v>224</v>
      </c>
      <c r="AT732" s="224" t="s">
        <v>137</v>
      </c>
      <c r="AU732" s="224" t="s">
        <v>142</v>
      </c>
      <c r="AY732" s="17" t="s">
        <v>135</v>
      </c>
      <c r="BE732" s="225">
        <f>IF(N732="základní",J732,0)</f>
        <v>0</v>
      </c>
      <c r="BF732" s="225">
        <f>IF(N732="snížená",J732,0)</f>
        <v>0</v>
      </c>
      <c r="BG732" s="225">
        <f>IF(N732="zákl. přenesená",J732,0)</f>
        <v>0</v>
      </c>
      <c r="BH732" s="225">
        <f>IF(N732="sníž. přenesená",J732,0)</f>
        <v>0</v>
      </c>
      <c r="BI732" s="225">
        <f>IF(N732="nulová",J732,0)</f>
        <v>0</v>
      </c>
      <c r="BJ732" s="17" t="s">
        <v>142</v>
      </c>
      <c r="BK732" s="225">
        <f>ROUND(I732*H732,2)</f>
        <v>0</v>
      </c>
      <c r="BL732" s="17" t="s">
        <v>224</v>
      </c>
      <c r="BM732" s="224" t="s">
        <v>1132</v>
      </c>
    </row>
    <row r="733" s="14" customFormat="1">
      <c r="A733" s="14"/>
      <c r="B733" s="237"/>
      <c r="C733" s="238"/>
      <c r="D733" s="228" t="s">
        <v>153</v>
      </c>
      <c r="E733" s="239" t="s">
        <v>1</v>
      </c>
      <c r="F733" s="240" t="s">
        <v>1133</v>
      </c>
      <c r="G733" s="238"/>
      <c r="H733" s="241">
        <v>6.9000000000000004</v>
      </c>
      <c r="I733" s="242"/>
      <c r="J733" s="238"/>
      <c r="K733" s="238"/>
      <c r="L733" s="243"/>
      <c r="M733" s="244"/>
      <c r="N733" s="245"/>
      <c r="O733" s="245"/>
      <c r="P733" s="245"/>
      <c r="Q733" s="245"/>
      <c r="R733" s="245"/>
      <c r="S733" s="245"/>
      <c r="T733" s="246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7" t="s">
        <v>153</v>
      </c>
      <c r="AU733" s="247" t="s">
        <v>142</v>
      </c>
      <c r="AV733" s="14" t="s">
        <v>142</v>
      </c>
      <c r="AW733" s="14" t="s">
        <v>32</v>
      </c>
      <c r="AX733" s="14" t="s">
        <v>83</v>
      </c>
      <c r="AY733" s="247" t="s">
        <v>135</v>
      </c>
    </row>
    <row r="734" s="2" customFormat="1" ht="24.15" customHeight="1">
      <c r="A734" s="38"/>
      <c r="B734" s="39"/>
      <c r="C734" s="212" t="s">
        <v>1134</v>
      </c>
      <c r="D734" s="212" t="s">
        <v>137</v>
      </c>
      <c r="E734" s="213" t="s">
        <v>1135</v>
      </c>
      <c r="F734" s="214" t="s">
        <v>1136</v>
      </c>
      <c r="G734" s="215" t="s">
        <v>318</v>
      </c>
      <c r="H734" s="216">
        <v>2</v>
      </c>
      <c r="I734" s="217"/>
      <c r="J734" s="218">
        <f>ROUND(I734*H734,2)</f>
        <v>0</v>
      </c>
      <c r="K734" s="219"/>
      <c r="L734" s="44"/>
      <c r="M734" s="220" t="s">
        <v>1</v>
      </c>
      <c r="N734" s="221" t="s">
        <v>44</v>
      </c>
      <c r="O734" s="91"/>
      <c r="P734" s="222">
        <f>O734*H734</f>
        <v>0</v>
      </c>
      <c r="Q734" s="222">
        <v>0.00029999999999999997</v>
      </c>
      <c r="R734" s="222">
        <f>Q734*H734</f>
        <v>0.00059999999999999995</v>
      </c>
      <c r="S734" s="222">
        <v>0</v>
      </c>
      <c r="T734" s="223">
        <f>S734*H734</f>
        <v>0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24" t="s">
        <v>224</v>
      </c>
      <c r="AT734" s="224" t="s">
        <v>137</v>
      </c>
      <c r="AU734" s="224" t="s">
        <v>142</v>
      </c>
      <c r="AY734" s="17" t="s">
        <v>135</v>
      </c>
      <c r="BE734" s="225">
        <f>IF(N734="základní",J734,0)</f>
        <v>0</v>
      </c>
      <c r="BF734" s="225">
        <f>IF(N734="snížená",J734,0)</f>
        <v>0</v>
      </c>
      <c r="BG734" s="225">
        <f>IF(N734="zákl. přenesená",J734,0)</f>
        <v>0</v>
      </c>
      <c r="BH734" s="225">
        <f>IF(N734="sníž. přenesená",J734,0)</f>
        <v>0</v>
      </c>
      <c r="BI734" s="225">
        <f>IF(N734="nulová",J734,0)</f>
        <v>0</v>
      </c>
      <c r="BJ734" s="17" t="s">
        <v>142</v>
      </c>
      <c r="BK734" s="225">
        <f>ROUND(I734*H734,2)</f>
        <v>0</v>
      </c>
      <c r="BL734" s="17" t="s">
        <v>224</v>
      </c>
      <c r="BM734" s="224" t="s">
        <v>1137</v>
      </c>
    </row>
    <row r="735" s="2" customFormat="1" ht="24.15" customHeight="1">
      <c r="A735" s="38"/>
      <c r="B735" s="39"/>
      <c r="C735" s="212" t="s">
        <v>1138</v>
      </c>
      <c r="D735" s="212" t="s">
        <v>137</v>
      </c>
      <c r="E735" s="213" t="s">
        <v>1139</v>
      </c>
      <c r="F735" s="214" t="s">
        <v>1140</v>
      </c>
      <c r="G735" s="215" t="s">
        <v>146</v>
      </c>
      <c r="H735" s="216">
        <v>15.800000000000001</v>
      </c>
      <c r="I735" s="217"/>
      <c r="J735" s="218">
        <f>ROUND(I735*H735,2)</f>
        <v>0</v>
      </c>
      <c r="K735" s="219"/>
      <c r="L735" s="44"/>
      <c r="M735" s="220" t="s">
        <v>1</v>
      </c>
      <c r="N735" s="221" t="s">
        <v>44</v>
      </c>
      <c r="O735" s="91"/>
      <c r="P735" s="222">
        <f>O735*H735</f>
        <v>0</v>
      </c>
      <c r="Q735" s="222">
        <v>0.0011100000000000001</v>
      </c>
      <c r="R735" s="222">
        <f>Q735*H735</f>
        <v>0.017538000000000002</v>
      </c>
      <c r="S735" s="222">
        <v>0</v>
      </c>
      <c r="T735" s="223">
        <f>S735*H735</f>
        <v>0</v>
      </c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R735" s="224" t="s">
        <v>224</v>
      </c>
      <c r="AT735" s="224" t="s">
        <v>137</v>
      </c>
      <c r="AU735" s="224" t="s">
        <v>142</v>
      </c>
      <c r="AY735" s="17" t="s">
        <v>135</v>
      </c>
      <c r="BE735" s="225">
        <f>IF(N735="základní",J735,0)</f>
        <v>0</v>
      </c>
      <c r="BF735" s="225">
        <f>IF(N735="snížená",J735,0)</f>
        <v>0</v>
      </c>
      <c r="BG735" s="225">
        <f>IF(N735="zákl. přenesená",J735,0)</f>
        <v>0</v>
      </c>
      <c r="BH735" s="225">
        <f>IF(N735="sníž. přenesená",J735,0)</f>
        <v>0</v>
      </c>
      <c r="BI735" s="225">
        <f>IF(N735="nulová",J735,0)</f>
        <v>0</v>
      </c>
      <c r="BJ735" s="17" t="s">
        <v>142</v>
      </c>
      <c r="BK735" s="225">
        <f>ROUND(I735*H735,2)</f>
        <v>0</v>
      </c>
      <c r="BL735" s="17" t="s">
        <v>224</v>
      </c>
      <c r="BM735" s="224" t="s">
        <v>1141</v>
      </c>
    </row>
    <row r="736" s="14" customFormat="1">
      <c r="A736" s="14"/>
      <c r="B736" s="237"/>
      <c r="C736" s="238"/>
      <c r="D736" s="228" t="s">
        <v>153</v>
      </c>
      <c r="E736" s="239" t="s">
        <v>1</v>
      </c>
      <c r="F736" s="240" t="s">
        <v>1142</v>
      </c>
      <c r="G736" s="238"/>
      <c r="H736" s="241">
        <v>15.800000000000001</v>
      </c>
      <c r="I736" s="242"/>
      <c r="J736" s="238"/>
      <c r="K736" s="238"/>
      <c r="L736" s="243"/>
      <c r="M736" s="244"/>
      <c r="N736" s="245"/>
      <c r="O736" s="245"/>
      <c r="P736" s="245"/>
      <c r="Q736" s="245"/>
      <c r="R736" s="245"/>
      <c r="S736" s="245"/>
      <c r="T736" s="246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7" t="s">
        <v>153</v>
      </c>
      <c r="AU736" s="247" t="s">
        <v>142</v>
      </c>
      <c r="AV736" s="14" t="s">
        <v>142</v>
      </c>
      <c r="AW736" s="14" t="s">
        <v>32</v>
      </c>
      <c r="AX736" s="14" t="s">
        <v>83</v>
      </c>
      <c r="AY736" s="247" t="s">
        <v>135</v>
      </c>
    </row>
    <row r="737" s="2" customFormat="1" ht="24.15" customHeight="1">
      <c r="A737" s="38"/>
      <c r="B737" s="39"/>
      <c r="C737" s="212" t="s">
        <v>1143</v>
      </c>
      <c r="D737" s="212" t="s">
        <v>137</v>
      </c>
      <c r="E737" s="213" t="s">
        <v>1144</v>
      </c>
      <c r="F737" s="214" t="s">
        <v>1145</v>
      </c>
      <c r="G737" s="215" t="s">
        <v>191</v>
      </c>
      <c r="H737" s="216">
        <v>0.126</v>
      </c>
      <c r="I737" s="217"/>
      <c r="J737" s="218">
        <f>ROUND(I737*H737,2)</f>
        <v>0</v>
      </c>
      <c r="K737" s="219"/>
      <c r="L737" s="44"/>
      <c r="M737" s="220" t="s">
        <v>1</v>
      </c>
      <c r="N737" s="221" t="s">
        <v>44</v>
      </c>
      <c r="O737" s="91"/>
      <c r="P737" s="222">
        <f>O737*H737</f>
        <v>0</v>
      </c>
      <c r="Q737" s="222">
        <v>0</v>
      </c>
      <c r="R737" s="222">
        <f>Q737*H737</f>
        <v>0</v>
      </c>
      <c r="S737" s="222">
        <v>0</v>
      </c>
      <c r="T737" s="223">
        <f>S737*H737</f>
        <v>0</v>
      </c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24" t="s">
        <v>224</v>
      </c>
      <c r="AT737" s="224" t="s">
        <v>137</v>
      </c>
      <c r="AU737" s="224" t="s">
        <v>142</v>
      </c>
      <c r="AY737" s="17" t="s">
        <v>135</v>
      </c>
      <c r="BE737" s="225">
        <f>IF(N737="základní",J737,0)</f>
        <v>0</v>
      </c>
      <c r="BF737" s="225">
        <f>IF(N737="snížená",J737,0)</f>
        <v>0</v>
      </c>
      <c r="BG737" s="225">
        <f>IF(N737="zákl. přenesená",J737,0)</f>
        <v>0</v>
      </c>
      <c r="BH737" s="225">
        <f>IF(N737="sníž. přenesená",J737,0)</f>
        <v>0</v>
      </c>
      <c r="BI737" s="225">
        <f>IF(N737="nulová",J737,0)</f>
        <v>0</v>
      </c>
      <c r="BJ737" s="17" t="s">
        <v>142</v>
      </c>
      <c r="BK737" s="225">
        <f>ROUND(I737*H737,2)</f>
        <v>0</v>
      </c>
      <c r="BL737" s="17" t="s">
        <v>224</v>
      </c>
      <c r="BM737" s="224" t="s">
        <v>1146</v>
      </c>
    </row>
    <row r="738" s="12" customFormat="1" ht="22.8" customHeight="1">
      <c r="A738" s="12"/>
      <c r="B738" s="196"/>
      <c r="C738" s="197"/>
      <c r="D738" s="198" t="s">
        <v>77</v>
      </c>
      <c r="E738" s="210" t="s">
        <v>1147</v>
      </c>
      <c r="F738" s="210" t="s">
        <v>1148</v>
      </c>
      <c r="G738" s="197"/>
      <c r="H738" s="197"/>
      <c r="I738" s="200"/>
      <c r="J738" s="211">
        <f>BK738</f>
        <v>0</v>
      </c>
      <c r="K738" s="197"/>
      <c r="L738" s="202"/>
      <c r="M738" s="203"/>
      <c r="N738" s="204"/>
      <c r="O738" s="204"/>
      <c r="P738" s="205">
        <f>SUM(P739:P772)</f>
        <v>0</v>
      </c>
      <c r="Q738" s="204"/>
      <c r="R738" s="205">
        <f>SUM(R739:R772)</f>
        <v>0.36548034000000001</v>
      </c>
      <c r="S738" s="204"/>
      <c r="T738" s="206">
        <f>SUM(T739:T772)</f>
        <v>0.17983549999999998</v>
      </c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R738" s="207" t="s">
        <v>142</v>
      </c>
      <c r="AT738" s="208" t="s">
        <v>77</v>
      </c>
      <c r="AU738" s="208" t="s">
        <v>83</v>
      </c>
      <c r="AY738" s="207" t="s">
        <v>135</v>
      </c>
      <c r="BK738" s="209">
        <f>SUM(BK739:BK772)</f>
        <v>0</v>
      </c>
    </row>
    <row r="739" s="2" customFormat="1" ht="16.5" customHeight="1">
      <c r="A739" s="38"/>
      <c r="B739" s="39"/>
      <c r="C739" s="212" t="s">
        <v>1149</v>
      </c>
      <c r="D739" s="212" t="s">
        <v>137</v>
      </c>
      <c r="E739" s="213" t="s">
        <v>1150</v>
      </c>
      <c r="F739" s="214" t="s">
        <v>1151</v>
      </c>
      <c r="G739" s="215" t="s">
        <v>140</v>
      </c>
      <c r="H739" s="216">
        <v>9.4749999999999996</v>
      </c>
      <c r="I739" s="217"/>
      <c r="J739" s="218">
        <f>ROUND(I739*H739,2)</f>
        <v>0</v>
      </c>
      <c r="K739" s="219"/>
      <c r="L739" s="44"/>
      <c r="M739" s="220" t="s">
        <v>1</v>
      </c>
      <c r="N739" s="221" t="s">
        <v>44</v>
      </c>
      <c r="O739" s="91"/>
      <c r="P739" s="222">
        <f>O739*H739</f>
        <v>0</v>
      </c>
      <c r="Q739" s="222">
        <v>0</v>
      </c>
      <c r="R739" s="222">
        <f>Q739*H739</f>
        <v>0</v>
      </c>
      <c r="S739" s="222">
        <v>0.01098</v>
      </c>
      <c r="T739" s="223">
        <f>S739*H739</f>
        <v>0.1040355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24" t="s">
        <v>224</v>
      </c>
      <c r="AT739" s="224" t="s">
        <v>137</v>
      </c>
      <c r="AU739" s="224" t="s">
        <v>142</v>
      </c>
      <c r="AY739" s="17" t="s">
        <v>135</v>
      </c>
      <c r="BE739" s="225">
        <f>IF(N739="základní",J739,0)</f>
        <v>0</v>
      </c>
      <c r="BF739" s="225">
        <f>IF(N739="snížená",J739,0)</f>
        <v>0</v>
      </c>
      <c r="BG739" s="225">
        <f>IF(N739="zákl. přenesená",J739,0)</f>
        <v>0</v>
      </c>
      <c r="BH739" s="225">
        <f>IF(N739="sníž. přenesená",J739,0)</f>
        <v>0</v>
      </c>
      <c r="BI739" s="225">
        <f>IF(N739="nulová",J739,0)</f>
        <v>0</v>
      </c>
      <c r="BJ739" s="17" t="s">
        <v>142</v>
      </c>
      <c r="BK739" s="225">
        <f>ROUND(I739*H739,2)</f>
        <v>0</v>
      </c>
      <c r="BL739" s="17" t="s">
        <v>224</v>
      </c>
      <c r="BM739" s="224" t="s">
        <v>1152</v>
      </c>
    </row>
    <row r="740" s="14" customFormat="1">
      <c r="A740" s="14"/>
      <c r="B740" s="237"/>
      <c r="C740" s="238"/>
      <c r="D740" s="228" t="s">
        <v>153</v>
      </c>
      <c r="E740" s="239" t="s">
        <v>1</v>
      </c>
      <c r="F740" s="240" t="s">
        <v>1153</v>
      </c>
      <c r="G740" s="238"/>
      <c r="H740" s="241">
        <v>9.4749999999999996</v>
      </c>
      <c r="I740" s="242"/>
      <c r="J740" s="238"/>
      <c r="K740" s="238"/>
      <c r="L740" s="243"/>
      <c r="M740" s="244"/>
      <c r="N740" s="245"/>
      <c r="O740" s="245"/>
      <c r="P740" s="245"/>
      <c r="Q740" s="245"/>
      <c r="R740" s="245"/>
      <c r="S740" s="245"/>
      <c r="T740" s="246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47" t="s">
        <v>153</v>
      </c>
      <c r="AU740" s="247" t="s">
        <v>142</v>
      </c>
      <c r="AV740" s="14" t="s">
        <v>142</v>
      </c>
      <c r="AW740" s="14" t="s">
        <v>32</v>
      </c>
      <c r="AX740" s="14" t="s">
        <v>83</v>
      </c>
      <c r="AY740" s="247" t="s">
        <v>135</v>
      </c>
    </row>
    <row r="741" s="2" customFormat="1" ht="24.15" customHeight="1">
      <c r="A741" s="38"/>
      <c r="B741" s="39"/>
      <c r="C741" s="212" t="s">
        <v>1154</v>
      </c>
      <c r="D741" s="212" t="s">
        <v>137</v>
      </c>
      <c r="E741" s="213" t="s">
        <v>1155</v>
      </c>
      <c r="F741" s="214" t="s">
        <v>1156</v>
      </c>
      <c r="G741" s="215" t="s">
        <v>140</v>
      </c>
      <c r="H741" s="216">
        <v>9.4749999999999996</v>
      </c>
      <c r="I741" s="217"/>
      <c r="J741" s="218">
        <f>ROUND(I741*H741,2)</f>
        <v>0</v>
      </c>
      <c r="K741" s="219"/>
      <c r="L741" s="44"/>
      <c r="M741" s="220" t="s">
        <v>1</v>
      </c>
      <c r="N741" s="221" t="s">
        <v>44</v>
      </c>
      <c r="O741" s="91"/>
      <c r="P741" s="222">
        <f>O741*H741</f>
        <v>0</v>
      </c>
      <c r="Q741" s="222">
        <v>0</v>
      </c>
      <c r="R741" s="222">
        <f>Q741*H741</f>
        <v>0</v>
      </c>
      <c r="S741" s="222">
        <v>0.0080000000000000002</v>
      </c>
      <c r="T741" s="223">
        <f>S741*H741</f>
        <v>0.075799999999999992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24" t="s">
        <v>224</v>
      </c>
      <c r="AT741" s="224" t="s">
        <v>137</v>
      </c>
      <c r="AU741" s="224" t="s">
        <v>142</v>
      </c>
      <c r="AY741" s="17" t="s">
        <v>135</v>
      </c>
      <c r="BE741" s="225">
        <f>IF(N741="základní",J741,0)</f>
        <v>0</v>
      </c>
      <c r="BF741" s="225">
        <f>IF(N741="snížená",J741,0)</f>
        <v>0</v>
      </c>
      <c r="BG741" s="225">
        <f>IF(N741="zákl. přenesená",J741,0)</f>
        <v>0</v>
      </c>
      <c r="BH741" s="225">
        <f>IF(N741="sníž. přenesená",J741,0)</f>
        <v>0</v>
      </c>
      <c r="BI741" s="225">
        <f>IF(N741="nulová",J741,0)</f>
        <v>0</v>
      </c>
      <c r="BJ741" s="17" t="s">
        <v>142</v>
      </c>
      <c r="BK741" s="225">
        <f>ROUND(I741*H741,2)</f>
        <v>0</v>
      </c>
      <c r="BL741" s="17" t="s">
        <v>224</v>
      </c>
      <c r="BM741" s="224" t="s">
        <v>1157</v>
      </c>
    </row>
    <row r="742" s="2" customFormat="1" ht="24.15" customHeight="1">
      <c r="A742" s="38"/>
      <c r="B742" s="39"/>
      <c r="C742" s="212" t="s">
        <v>1158</v>
      </c>
      <c r="D742" s="212" t="s">
        <v>137</v>
      </c>
      <c r="E742" s="213" t="s">
        <v>1159</v>
      </c>
      <c r="F742" s="214" t="s">
        <v>1160</v>
      </c>
      <c r="G742" s="215" t="s">
        <v>140</v>
      </c>
      <c r="H742" s="216">
        <v>4.2050000000000001</v>
      </c>
      <c r="I742" s="217"/>
      <c r="J742" s="218">
        <f>ROUND(I742*H742,2)</f>
        <v>0</v>
      </c>
      <c r="K742" s="219"/>
      <c r="L742" s="44"/>
      <c r="M742" s="220" t="s">
        <v>1</v>
      </c>
      <c r="N742" s="221" t="s">
        <v>44</v>
      </c>
      <c r="O742" s="91"/>
      <c r="P742" s="222">
        <f>O742*H742</f>
        <v>0</v>
      </c>
      <c r="Q742" s="222">
        <v>0.00025999999999999998</v>
      </c>
      <c r="R742" s="222">
        <f>Q742*H742</f>
        <v>0.0010933</v>
      </c>
      <c r="S742" s="222">
        <v>0</v>
      </c>
      <c r="T742" s="223">
        <f>S742*H742</f>
        <v>0</v>
      </c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  <c r="AE742" s="38"/>
      <c r="AR742" s="224" t="s">
        <v>224</v>
      </c>
      <c r="AT742" s="224" t="s">
        <v>137</v>
      </c>
      <c r="AU742" s="224" t="s">
        <v>142</v>
      </c>
      <c r="AY742" s="17" t="s">
        <v>135</v>
      </c>
      <c r="BE742" s="225">
        <f>IF(N742="základní",J742,0)</f>
        <v>0</v>
      </c>
      <c r="BF742" s="225">
        <f>IF(N742="snížená",J742,0)</f>
        <v>0</v>
      </c>
      <c r="BG742" s="225">
        <f>IF(N742="zákl. přenesená",J742,0)</f>
        <v>0</v>
      </c>
      <c r="BH742" s="225">
        <f>IF(N742="sníž. přenesená",J742,0)</f>
        <v>0</v>
      </c>
      <c r="BI742" s="225">
        <f>IF(N742="nulová",J742,0)</f>
        <v>0</v>
      </c>
      <c r="BJ742" s="17" t="s">
        <v>142</v>
      </c>
      <c r="BK742" s="225">
        <f>ROUND(I742*H742,2)</f>
        <v>0</v>
      </c>
      <c r="BL742" s="17" t="s">
        <v>224</v>
      </c>
      <c r="BM742" s="224" t="s">
        <v>1161</v>
      </c>
    </row>
    <row r="743" s="13" customFormat="1">
      <c r="A743" s="13"/>
      <c r="B743" s="226"/>
      <c r="C743" s="227"/>
      <c r="D743" s="228" t="s">
        <v>153</v>
      </c>
      <c r="E743" s="229" t="s">
        <v>1</v>
      </c>
      <c r="F743" s="230" t="s">
        <v>1127</v>
      </c>
      <c r="G743" s="227"/>
      <c r="H743" s="229" t="s">
        <v>1</v>
      </c>
      <c r="I743" s="231"/>
      <c r="J743" s="227"/>
      <c r="K743" s="227"/>
      <c r="L743" s="232"/>
      <c r="M743" s="233"/>
      <c r="N743" s="234"/>
      <c r="O743" s="234"/>
      <c r="P743" s="234"/>
      <c r="Q743" s="234"/>
      <c r="R743" s="234"/>
      <c r="S743" s="234"/>
      <c r="T743" s="235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6" t="s">
        <v>153</v>
      </c>
      <c r="AU743" s="236" t="s">
        <v>142</v>
      </c>
      <c r="AV743" s="13" t="s">
        <v>83</v>
      </c>
      <c r="AW743" s="13" t="s">
        <v>32</v>
      </c>
      <c r="AX743" s="13" t="s">
        <v>78</v>
      </c>
      <c r="AY743" s="236" t="s">
        <v>135</v>
      </c>
    </row>
    <row r="744" s="14" customFormat="1">
      <c r="A744" s="14"/>
      <c r="B744" s="237"/>
      <c r="C744" s="238"/>
      <c r="D744" s="228" t="s">
        <v>153</v>
      </c>
      <c r="E744" s="239" t="s">
        <v>1</v>
      </c>
      <c r="F744" s="240" t="s">
        <v>1162</v>
      </c>
      <c r="G744" s="238"/>
      <c r="H744" s="241">
        <v>4.2050000000000001</v>
      </c>
      <c r="I744" s="242"/>
      <c r="J744" s="238"/>
      <c r="K744" s="238"/>
      <c r="L744" s="243"/>
      <c r="M744" s="244"/>
      <c r="N744" s="245"/>
      <c r="O744" s="245"/>
      <c r="P744" s="245"/>
      <c r="Q744" s="245"/>
      <c r="R744" s="245"/>
      <c r="S744" s="245"/>
      <c r="T744" s="246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7" t="s">
        <v>153</v>
      </c>
      <c r="AU744" s="247" t="s">
        <v>142</v>
      </c>
      <c r="AV744" s="14" t="s">
        <v>142</v>
      </c>
      <c r="AW744" s="14" t="s">
        <v>32</v>
      </c>
      <c r="AX744" s="14" t="s">
        <v>83</v>
      </c>
      <c r="AY744" s="247" t="s">
        <v>135</v>
      </c>
    </row>
    <row r="745" s="2" customFormat="1" ht="24.15" customHeight="1">
      <c r="A745" s="38"/>
      <c r="B745" s="39"/>
      <c r="C745" s="259" t="s">
        <v>1163</v>
      </c>
      <c r="D745" s="259" t="s">
        <v>205</v>
      </c>
      <c r="E745" s="260" t="s">
        <v>1164</v>
      </c>
      <c r="F745" s="261" t="s">
        <v>1165</v>
      </c>
      <c r="G745" s="262" t="s">
        <v>140</v>
      </c>
      <c r="H745" s="263">
        <v>4.2050000000000001</v>
      </c>
      <c r="I745" s="264"/>
      <c r="J745" s="265">
        <f>ROUND(I745*H745,2)</f>
        <v>0</v>
      </c>
      <c r="K745" s="266"/>
      <c r="L745" s="267"/>
      <c r="M745" s="268" t="s">
        <v>1</v>
      </c>
      <c r="N745" s="269" t="s">
        <v>44</v>
      </c>
      <c r="O745" s="91"/>
      <c r="P745" s="222">
        <f>O745*H745</f>
        <v>0</v>
      </c>
      <c r="Q745" s="222">
        <v>0.036810000000000002</v>
      </c>
      <c r="R745" s="222">
        <f>Q745*H745</f>
        <v>0.15478605000000001</v>
      </c>
      <c r="S745" s="222">
        <v>0</v>
      </c>
      <c r="T745" s="223">
        <f>S745*H745</f>
        <v>0</v>
      </c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R745" s="224" t="s">
        <v>321</v>
      </c>
      <c r="AT745" s="224" t="s">
        <v>205</v>
      </c>
      <c r="AU745" s="224" t="s">
        <v>142</v>
      </c>
      <c r="AY745" s="17" t="s">
        <v>135</v>
      </c>
      <c r="BE745" s="225">
        <f>IF(N745="základní",J745,0)</f>
        <v>0</v>
      </c>
      <c r="BF745" s="225">
        <f>IF(N745="snížená",J745,0)</f>
        <v>0</v>
      </c>
      <c r="BG745" s="225">
        <f>IF(N745="zákl. přenesená",J745,0)</f>
        <v>0</v>
      </c>
      <c r="BH745" s="225">
        <f>IF(N745="sníž. přenesená",J745,0)</f>
        <v>0</v>
      </c>
      <c r="BI745" s="225">
        <f>IF(N745="nulová",J745,0)</f>
        <v>0</v>
      </c>
      <c r="BJ745" s="17" t="s">
        <v>142</v>
      </c>
      <c r="BK745" s="225">
        <f>ROUND(I745*H745,2)</f>
        <v>0</v>
      </c>
      <c r="BL745" s="17" t="s">
        <v>224</v>
      </c>
      <c r="BM745" s="224" t="s">
        <v>1166</v>
      </c>
    </row>
    <row r="746" s="2" customFormat="1" ht="24.15" customHeight="1">
      <c r="A746" s="38"/>
      <c r="B746" s="39"/>
      <c r="C746" s="212" t="s">
        <v>1167</v>
      </c>
      <c r="D746" s="212" t="s">
        <v>137</v>
      </c>
      <c r="E746" s="213" t="s">
        <v>1168</v>
      </c>
      <c r="F746" s="214" t="s">
        <v>1169</v>
      </c>
      <c r="G746" s="215" t="s">
        <v>318</v>
      </c>
      <c r="H746" s="216">
        <v>3</v>
      </c>
      <c r="I746" s="217"/>
      <c r="J746" s="218">
        <f>ROUND(I746*H746,2)</f>
        <v>0</v>
      </c>
      <c r="K746" s="219"/>
      <c r="L746" s="44"/>
      <c r="M746" s="220" t="s">
        <v>1</v>
      </c>
      <c r="N746" s="221" t="s">
        <v>44</v>
      </c>
      <c r="O746" s="91"/>
      <c r="P746" s="222">
        <f>O746*H746</f>
        <v>0</v>
      </c>
      <c r="Q746" s="222">
        <v>0</v>
      </c>
      <c r="R746" s="222">
        <f>Q746*H746</f>
        <v>0</v>
      </c>
      <c r="S746" s="222">
        <v>0</v>
      </c>
      <c r="T746" s="223">
        <f>S746*H746</f>
        <v>0</v>
      </c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R746" s="224" t="s">
        <v>224</v>
      </c>
      <c r="AT746" s="224" t="s">
        <v>137</v>
      </c>
      <c r="AU746" s="224" t="s">
        <v>142</v>
      </c>
      <c r="AY746" s="17" t="s">
        <v>135</v>
      </c>
      <c r="BE746" s="225">
        <f>IF(N746="základní",J746,0)</f>
        <v>0</v>
      </c>
      <c r="BF746" s="225">
        <f>IF(N746="snížená",J746,0)</f>
        <v>0</v>
      </c>
      <c r="BG746" s="225">
        <f>IF(N746="zákl. přenesená",J746,0)</f>
        <v>0</v>
      </c>
      <c r="BH746" s="225">
        <f>IF(N746="sníž. přenesená",J746,0)</f>
        <v>0</v>
      </c>
      <c r="BI746" s="225">
        <f>IF(N746="nulová",J746,0)</f>
        <v>0</v>
      </c>
      <c r="BJ746" s="17" t="s">
        <v>142</v>
      </c>
      <c r="BK746" s="225">
        <f>ROUND(I746*H746,2)</f>
        <v>0</v>
      </c>
      <c r="BL746" s="17" t="s">
        <v>224</v>
      </c>
      <c r="BM746" s="224" t="s">
        <v>1170</v>
      </c>
    </row>
    <row r="747" s="13" customFormat="1">
      <c r="A747" s="13"/>
      <c r="B747" s="226"/>
      <c r="C747" s="227"/>
      <c r="D747" s="228" t="s">
        <v>153</v>
      </c>
      <c r="E747" s="229" t="s">
        <v>1</v>
      </c>
      <c r="F747" s="230" t="s">
        <v>1171</v>
      </c>
      <c r="G747" s="227"/>
      <c r="H747" s="229" t="s">
        <v>1</v>
      </c>
      <c r="I747" s="231"/>
      <c r="J747" s="227"/>
      <c r="K747" s="227"/>
      <c r="L747" s="232"/>
      <c r="M747" s="233"/>
      <c r="N747" s="234"/>
      <c r="O747" s="234"/>
      <c r="P747" s="234"/>
      <c r="Q747" s="234"/>
      <c r="R747" s="234"/>
      <c r="S747" s="234"/>
      <c r="T747" s="235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6" t="s">
        <v>153</v>
      </c>
      <c r="AU747" s="236" t="s">
        <v>142</v>
      </c>
      <c r="AV747" s="13" t="s">
        <v>83</v>
      </c>
      <c r="AW747" s="13" t="s">
        <v>32</v>
      </c>
      <c r="AX747" s="13" t="s">
        <v>78</v>
      </c>
      <c r="AY747" s="236" t="s">
        <v>135</v>
      </c>
    </row>
    <row r="748" s="14" customFormat="1">
      <c r="A748" s="14"/>
      <c r="B748" s="237"/>
      <c r="C748" s="238"/>
      <c r="D748" s="228" t="s">
        <v>153</v>
      </c>
      <c r="E748" s="239" t="s">
        <v>1</v>
      </c>
      <c r="F748" s="240" t="s">
        <v>83</v>
      </c>
      <c r="G748" s="238"/>
      <c r="H748" s="241">
        <v>1</v>
      </c>
      <c r="I748" s="242"/>
      <c r="J748" s="238"/>
      <c r="K748" s="238"/>
      <c r="L748" s="243"/>
      <c r="M748" s="244"/>
      <c r="N748" s="245"/>
      <c r="O748" s="245"/>
      <c r="P748" s="245"/>
      <c r="Q748" s="245"/>
      <c r="R748" s="245"/>
      <c r="S748" s="245"/>
      <c r="T748" s="246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47" t="s">
        <v>153</v>
      </c>
      <c r="AU748" s="247" t="s">
        <v>142</v>
      </c>
      <c r="AV748" s="14" t="s">
        <v>142</v>
      </c>
      <c r="AW748" s="14" t="s">
        <v>32</v>
      </c>
      <c r="AX748" s="14" t="s">
        <v>78</v>
      </c>
      <c r="AY748" s="247" t="s">
        <v>135</v>
      </c>
    </row>
    <row r="749" s="13" customFormat="1">
      <c r="A749" s="13"/>
      <c r="B749" s="226"/>
      <c r="C749" s="227"/>
      <c r="D749" s="228" t="s">
        <v>153</v>
      </c>
      <c r="E749" s="229" t="s">
        <v>1</v>
      </c>
      <c r="F749" s="230" t="s">
        <v>572</v>
      </c>
      <c r="G749" s="227"/>
      <c r="H749" s="229" t="s">
        <v>1</v>
      </c>
      <c r="I749" s="231"/>
      <c r="J749" s="227"/>
      <c r="K749" s="227"/>
      <c r="L749" s="232"/>
      <c r="M749" s="233"/>
      <c r="N749" s="234"/>
      <c r="O749" s="234"/>
      <c r="P749" s="234"/>
      <c r="Q749" s="234"/>
      <c r="R749" s="234"/>
      <c r="S749" s="234"/>
      <c r="T749" s="235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6" t="s">
        <v>153</v>
      </c>
      <c r="AU749" s="236" t="s">
        <v>142</v>
      </c>
      <c r="AV749" s="13" t="s">
        <v>83</v>
      </c>
      <c r="AW749" s="13" t="s">
        <v>32</v>
      </c>
      <c r="AX749" s="13" t="s">
        <v>78</v>
      </c>
      <c r="AY749" s="236" t="s">
        <v>135</v>
      </c>
    </row>
    <row r="750" s="14" customFormat="1">
      <c r="A750" s="14"/>
      <c r="B750" s="237"/>
      <c r="C750" s="238"/>
      <c r="D750" s="228" t="s">
        <v>153</v>
      </c>
      <c r="E750" s="239" t="s">
        <v>1</v>
      </c>
      <c r="F750" s="240" t="s">
        <v>142</v>
      </c>
      <c r="G750" s="238"/>
      <c r="H750" s="241">
        <v>2</v>
      </c>
      <c r="I750" s="242"/>
      <c r="J750" s="238"/>
      <c r="K750" s="238"/>
      <c r="L750" s="243"/>
      <c r="M750" s="244"/>
      <c r="N750" s="245"/>
      <c r="O750" s="245"/>
      <c r="P750" s="245"/>
      <c r="Q750" s="245"/>
      <c r="R750" s="245"/>
      <c r="S750" s="245"/>
      <c r="T750" s="246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7" t="s">
        <v>153</v>
      </c>
      <c r="AU750" s="247" t="s">
        <v>142</v>
      </c>
      <c r="AV750" s="14" t="s">
        <v>142</v>
      </c>
      <c r="AW750" s="14" t="s">
        <v>32</v>
      </c>
      <c r="AX750" s="14" t="s">
        <v>78</v>
      </c>
      <c r="AY750" s="247" t="s">
        <v>135</v>
      </c>
    </row>
    <row r="751" s="15" customFormat="1">
      <c r="A751" s="15"/>
      <c r="B751" s="248"/>
      <c r="C751" s="249"/>
      <c r="D751" s="228" t="s">
        <v>153</v>
      </c>
      <c r="E751" s="250" t="s">
        <v>1</v>
      </c>
      <c r="F751" s="251" t="s">
        <v>158</v>
      </c>
      <c r="G751" s="249"/>
      <c r="H751" s="252">
        <v>3</v>
      </c>
      <c r="I751" s="253"/>
      <c r="J751" s="249"/>
      <c r="K751" s="249"/>
      <c r="L751" s="254"/>
      <c r="M751" s="255"/>
      <c r="N751" s="256"/>
      <c r="O751" s="256"/>
      <c r="P751" s="256"/>
      <c r="Q751" s="256"/>
      <c r="R751" s="256"/>
      <c r="S751" s="256"/>
      <c r="T751" s="257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58" t="s">
        <v>153</v>
      </c>
      <c r="AU751" s="258" t="s">
        <v>142</v>
      </c>
      <c r="AV751" s="15" t="s">
        <v>141</v>
      </c>
      <c r="AW751" s="15" t="s">
        <v>32</v>
      </c>
      <c r="AX751" s="15" t="s">
        <v>83</v>
      </c>
      <c r="AY751" s="258" t="s">
        <v>135</v>
      </c>
    </row>
    <row r="752" s="2" customFormat="1" ht="33" customHeight="1">
      <c r="A752" s="38"/>
      <c r="B752" s="39"/>
      <c r="C752" s="259" t="s">
        <v>1172</v>
      </c>
      <c r="D752" s="259" t="s">
        <v>205</v>
      </c>
      <c r="E752" s="260" t="s">
        <v>1173</v>
      </c>
      <c r="F752" s="261" t="s">
        <v>1174</v>
      </c>
      <c r="G752" s="262" t="s">
        <v>318</v>
      </c>
      <c r="H752" s="263">
        <v>1</v>
      </c>
      <c r="I752" s="264"/>
      <c r="J752" s="265">
        <f>ROUND(I752*H752,2)</f>
        <v>0</v>
      </c>
      <c r="K752" s="266"/>
      <c r="L752" s="267"/>
      <c r="M752" s="268" t="s">
        <v>1</v>
      </c>
      <c r="N752" s="269" t="s">
        <v>44</v>
      </c>
      <c r="O752" s="91"/>
      <c r="P752" s="222">
        <f>O752*H752</f>
        <v>0</v>
      </c>
      <c r="Q752" s="222">
        <v>0.024299999999999999</v>
      </c>
      <c r="R752" s="222">
        <f>Q752*H752</f>
        <v>0.024299999999999999</v>
      </c>
      <c r="S752" s="222">
        <v>0</v>
      </c>
      <c r="T752" s="223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24" t="s">
        <v>321</v>
      </c>
      <c r="AT752" s="224" t="s">
        <v>205</v>
      </c>
      <c r="AU752" s="224" t="s">
        <v>142</v>
      </c>
      <c r="AY752" s="17" t="s">
        <v>135</v>
      </c>
      <c r="BE752" s="225">
        <f>IF(N752="základní",J752,0)</f>
        <v>0</v>
      </c>
      <c r="BF752" s="225">
        <f>IF(N752="snížená",J752,0)</f>
        <v>0</v>
      </c>
      <c r="BG752" s="225">
        <f>IF(N752="zákl. přenesená",J752,0)</f>
        <v>0</v>
      </c>
      <c r="BH752" s="225">
        <f>IF(N752="sníž. přenesená",J752,0)</f>
        <v>0</v>
      </c>
      <c r="BI752" s="225">
        <f>IF(N752="nulová",J752,0)</f>
        <v>0</v>
      </c>
      <c r="BJ752" s="17" t="s">
        <v>142</v>
      </c>
      <c r="BK752" s="225">
        <f>ROUND(I752*H752,2)</f>
        <v>0</v>
      </c>
      <c r="BL752" s="17" t="s">
        <v>224</v>
      </c>
      <c r="BM752" s="224" t="s">
        <v>1175</v>
      </c>
    </row>
    <row r="753" s="2" customFormat="1" ht="37.8" customHeight="1">
      <c r="A753" s="38"/>
      <c r="B753" s="39"/>
      <c r="C753" s="259" t="s">
        <v>1176</v>
      </c>
      <c r="D753" s="259" t="s">
        <v>205</v>
      </c>
      <c r="E753" s="260" t="s">
        <v>1177</v>
      </c>
      <c r="F753" s="261" t="s">
        <v>1178</v>
      </c>
      <c r="G753" s="262" t="s">
        <v>318</v>
      </c>
      <c r="H753" s="263">
        <v>2</v>
      </c>
      <c r="I753" s="264"/>
      <c r="J753" s="265">
        <f>ROUND(I753*H753,2)</f>
        <v>0</v>
      </c>
      <c r="K753" s="266"/>
      <c r="L753" s="267"/>
      <c r="M753" s="268" t="s">
        <v>1</v>
      </c>
      <c r="N753" s="269" t="s">
        <v>44</v>
      </c>
      <c r="O753" s="91"/>
      <c r="P753" s="222">
        <f>O753*H753</f>
        <v>0</v>
      </c>
      <c r="Q753" s="222">
        <v>0.029700000000000001</v>
      </c>
      <c r="R753" s="222">
        <f>Q753*H753</f>
        <v>0.059400000000000001</v>
      </c>
      <c r="S753" s="222">
        <v>0</v>
      </c>
      <c r="T753" s="223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24" t="s">
        <v>321</v>
      </c>
      <c r="AT753" s="224" t="s">
        <v>205</v>
      </c>
      <c r="AU753" s="224" t="s">
        <v>142</v>
      </c>
      <c r="AY753" s="17" t="s">
        <v>135</v>
      </c>
      <c r="BE753" s="225">
        <f>IF(N753="základní",J753,0)</f>
        <v>0</v>
      </c>
      <c r="BF753" s="225">
        <f>IF(N753="snížená",J753,0)</f>
        <v>0</v>
      </c>
      <c r="BG753" s="225">
        <f>IF(N753="zákl. přenesená",J753,0)</f>
        <v>0</v>
      </c>
      <c r="BH753" s="225">
        <f>IF(N753="sníž. přenesená",J753,0)</f>
        <v>0</v>
      </c>
      <c r="BI753" s="225">
        <f>IF(N753="nulová",J753,0)</f>
        <v>0</v>
      </c>
      <c r="BJ753" s="17" t="s">
        <v>142</v>
      </c>
      <c r="BK753" s="225">
        <f>ROUND(I753*H753,2)</f>
        <v>0</v>
      </c>
      <c r="BL753" s="17" t="s">
        <v>224</v>
      </c>
      <c r="BM753" s="224" t="s">
        <v>1179</v>
      </c>
    </row>
    <row r="754" s="2" customFormat="1" ht="24.15" customHeight="1">
      <c r="A754" s="38"/>
      <c r="B754" s="39"/>
      <c r="C754" s="212" t="s">
        <v>1180</v>
      </c>
      <c r="D754" s="212" t="s">
        <v>137</v>
      </c>
      <c r="E754" s="213" t="s">
        <v>1181</v>
      </c>
      <c r="F754" s="214" t="s">
        <v>1182</v>
      </c>
      <c r="G754" s="215" t="s">
        <v>318</v>
      </c>
      <c r="H754" s="216">
        <v>1</v>
      </c>
      <c r="I754" s="217"/>
      <c r="J754" s="218">
        <f>ROUND(I754*H754,2)</f>
        <v>0</v>
      </c>
      <c r="K754" s="219"/>
      <c r="L754" s="44"/>
      <c r="M754" s="220" t="s">
        <v>1</v>
      </c>
      <c r="N754" s="221" t="s">
        <v>44</v>
      </c>
      <c r="O754" s="91"/>
      <c r="P754" s="222">
        <f>O754*H754</f>
        <v>0</v>
      </c>
      <c r="Q754" s="222">
        <v>0.00087000000000000001</v>
      </c>
      <c r="R754" s="222">
        <f>Q754*H754</f>
        <v>0.00087000000000000001</v>
      </c>
      <c r="S754" s="222">
        <v>0</v>
      </c>
      <c r="T754" s="223">
        <f>S754*H754</f>
        <v>0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224" t="s">
        <v>224</v>
      </c>
      <c r="AT754" s="224" t="s">
        <v>137</v>
      </c>
      <c r="AU754" s="224" t="s">
        <v>142</v>
      </c>
      <c r="AY754" s="17" t="s">
        <v>135</v>
      </c>
      <c r="BE754" s="225">
        <f>IF(N754="základní",J754,0)</f>
        <v>0</v>
      </c>
      <c r="BF754" s="225">
        <f>IF(N754="snížená",J754,0)</f>
        <v>0</v>
      </c>
      <c r="BG754" s="225">
        <f>IF(N754="zákl. přenesená",J754,0)</f>
        <v>0</v>
      </c>
      <c r="BH754" s="225">
        <f>IF(N754="sníž. přenesená",J754,0)</f>
        <v>0</v>
      </c>
      <c r="BI754" s="225">
        <f>IF(N754="nulová",J754,0)</f>
        <v>0</v>
      </c>
      <c r="BJ754" s="17" t="s">
        <v>142</v>
      </c>
      <c r="BK754" s="225">
        <f>ROUND(I754*H754,2)</f>
        <v>0</v>
      </c>
      <c r="BL754" s="17" t="s">
        <v>224</v>
      </c>
      <c r="BM754" s="224" t="s">
        <v>1183</v>
      </c>
    </row>
    <row r="755" s="13" customFormat="1">
      <c r="A755" s="13"/>
      <c r="B755" s="226"/>
      <c r="C755" s="227"/>
      <c r="D755" s="228" t="s">
        <v>153</v>
      </c>
      <c r="E755" s="229" t="s">
        <v>1</v>
      </c>
      <c r="F755" s="230" t="s">
        <v>1184</v>
      </c>
      <c r="G755" s="227"/>
      <c r="H755" s="229" t="s">
        <v>1</v>
      </c>
      <c r="I755" s="231"/>
      <c r="J755" s="227"/>
      <c r="K755" s="227"/>
      <c r="L755" s="232"/>
      <c r="M755" s="233"/>
      <c r="N755" s="234"/>
      <c r="O755" s="234"/>
      <c r="P755" s="234"/>
      <c r="Q755" s="234"/>
      <c r="R755" s="234"/>
      <c r="S755" s="234"/>
      <c r="T755" s="235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6" t="s">
        <v>153</v>
      </c>
      <c r="AU755" s="236" t="s">
        <v>142</v>
      </c>
      <c r="AV755" s="13" t="s">
        <v>83</v>
      </c>
      <c r="AW755" s="13" t="s">
        <v>32</v>
      </c>
      <c r="AX755" s="13" t="s">
        <v>78</v>
      </c>
      <c r="AY755" s="236" t="s">
        <v>135</v>
      </c>
    </row>
    <row r="756" s="14" customFormat="1">
      <c r="A756" s="14"/>
      <c r="B756" s="237"/>
      <c r="C756" s="238"/>
      <c r="D756" s="228" t="s">
        <v>153</v>
      </c>
      <c r="E756" s="239" t="s">
        <v>1</v>
      </c>
      <c r="F756" s="240" t="s">
        <v>83</v>
      </c>
      <c r="G756" s="238"/>
      <c r="H756" s="241">
        <v>1</v>
      </c>
      <c r="I756" s="242"/>
      <c r="J756" s="238"/>
      <c r="K756" s="238"/>
      <c r="L756" s="243"/>
      <c r="M756" s="244"/>
      <c r="N756" s="245"/>
      <c r="O756" s="245"/>
      <c r="P756" s="245"/>
      <c r="Q756" s="245"/>
      <c r="R756" s="245"/>
      <c r="S756" s="245"/>
      <c r="T756" s="246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47" t="s">
        <v>153</v>
      </c>
      <c r="AU756" s="247" t="s">
        <v>142</v>
      </c>
      <c r="AV756" s="14" t="s">
        <v>142</v>
      </c>
      <c r="AW756" s="14" t="s">
        <v>32</v>
      </c>
      <c r="AX756" s="14" t="s">
        <v>83</v>
      </c>
      <c r="AY756" s="247" t="s">
        <v>135</v>
      </c>
    </row>
    <row r="757" s="2" customFormat="1" ht="24.15" customHeight="1">
      <c r="A757" s="38"/>
      <c r="B757" s="39"/>
      <c r="C757" s="259" t="s">
        <v>1185</v>
      </c>
      <c r="D757" s="259" t="s">
        <v>205</v>
      </c>
      <c r="E757" s="260" t="s">
        <v>1186</v>
      </c>
      <c r="F757" s="261" t="s">
        <v>1187</v>
      </c>
      <c r="G757" s="262" t="s">
        <v>140</v>
      </c>
      <c r="H757" s="263">
        <v>2.7189999999999999</v>
      </c>
      <c r="I757" s="264"/>
      <c r="J757" s="265">
        <f>ROUND(I757*H757,2)</f>
        <v>0</v>
      </c>
      <c r="K757" s="266"/>
      <c r="L757" s="267"/>
      <c r="M757" s="268" t="s">
        <v>1</v>
      </c>
      <c r="N757" s="269" t="s">
        <v>44</v>
      </c>
      <c r="O757" s="91"/>
      <c r="P757" s="222">
        <f>O757*H757</f>
        <v>0</v>
      </c>
      <c r="Q757" s="222">
        <v>0.040210000000000003</v>
      </c>
      <c r="R757" s="222">
        <f>Q757*H757</f>
        <v>0.10933099</v>
      </c>
      <c r="S757" s="222">
        <v>0</v>
      </c>
      <c r="T757" s="223">
        <f>S757*H757</f>
        <v>0</v>
      </c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R757" s="224" t="s">
        <v>321</v>
      </c>
      <c r="AT757" s="224" t="s">
        <v>205</v>
      </c>
      <c r="AU757" s="224" t="s">
        <v>142</v>
      </c>
      <c r="AY757" s="17" t="s">
        <v>135</v>
      </c>
      <c r="BE757" s="225">
        <f>IF(N757="základní",J757,0)</f>
        <v>0</v>
      </c>
      <c r="BF757" s="225">
        <f>IF(N757="snížená",J757,0)</f>
        <v>0</v>
      </c>
      <c r="BG757" s="225">
        <f>IF(N757="zákl. přenesená",J757,0)</f>
        <v>0</v>
      </c>
      <c r="BH757" s="225">
        <f>IF(N757="sníž. přenesená",J757,0)</f>
        <v>0</v>
      </c>
      <c r="BI757" s="225">
        <f>IF(N757="nulová",J757,0)</f>
        <v>0</v>
      </c>
      <c r="BJ757" s="17" t="s">
        <v>142</v>
      </c>
      <c r="BK757" s="225">
        <f>ROUND(I757*H757,2)</f>
        <v>0</v>
      </c>
      <c r="BL757" s="17" t="s">
        <v>224</v>
      </c>
      <c r="BM757" s="224" t="s">
        <v>1188</v>
      </c>
    </row>
    <row r="758" s="14" customFormat="1">
      <c r="A758" s="14"/>
      <c r="B758" s="237"/>
      <c r="C758" s="238"/>
      <c r="D758" s="228" t="s">
        <v>153</v>
      </c>
      <c r="E758" s="239" t="s">
        <v>1</v>
      </c>
      <c r="F758" s="240" t="s">
        <v>1189</v>
      </c>
      <c r="G758" s="238"/>
      <c r="H758" s="241">
        <v>2.7189999999999999</v>
      </c>
      <c r="I758" s="242"/>
      <c r="J758" s="238"/>
      <c r="K758" s="238"/>
      <c r="L758" s="243"/>
      <c r="M758" s="244"/>
      <c r="N758" s="245"/>
      <c r="O758" s="245"/>
      <c r="P758" s="245"/>
      <c r="Q758" s="245"/>
      <c r="R758" s="245"/>
      <c r="S758" s="245"/>
      <c r="T758" s="246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7" t="s">
        <v>153</v>
      </c>
      <c r="AU758" s="247" t="s">
        <v>142</v>
      </c>
      <c r="AV758" s="14" t="s">
        <v>142</v>
      </c>
      <c r="AW758" s="14" t="s">
        <v>32</v>
      </c>
      <c r="AX758" s="14" t="s">
        <v>83</v>
      </c>
      <c r="AY758" s="247" t="s">
        <v>135</v>
      </c>
    </row>
    <row r="759" s="2" customFormat="1" ht="21.75" customHeight="1">
      <c r="A759" s="38"/>
      <c r="B759" s="39"/>
      <c r="C759" s="212" t="s">
        <v>1190</v>
      </c>
      <c r="D759" s="212" t="s">
        <v>137</v>
      </c>
      <c r="E759" s="213" t="s">
        <v>1191</v>
      </c>
      <c r="F759" s="214" t="s">
        <v>1192</v>
      </c>
      <c r="G759" s="215" t="s">
        <v>318</v>
      </c>
      <c r="H759" s="216">
        <v>1</v>
      </c>
      <c r="I759" s="217"/>
      <c r="J759" s="218">
        <f>ROUND(I759*H759,2)</f>
        <v>0</v>
      </c>
      <c r="K759" s="219"/>
      <c r="L759" s="44"/>
      <c r="M759" s="220" t="s">
        <v>1</v>
      </c>
      <c r="N759" s="221" t="s">
        <v>44</v>
      </c>
      <c r="O759" s="91"/>
      <c r="P759" s="222">
        <f>O759*H759</f>
        <v>0</v>
      </c>
      <c r="Q759" s="222">
        <v>0</v>
      </c>
      <c r="R759" s="222">
        <f>Q759*H759</f>
        <v>0</v>
      </c>
      <c r="S759" s="222">
        <v>0</v>
      </c>
      <c r="T759" s="223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224" t="s">
        <v>224</v>
      </c>
      <c r="AT759" s="224" t="s">
        <v>137</v>
      </c>
      <c r="AU759" s="224" t="s">
        <v>142</v>
      </c>
      <c r="AY759" s="17" t="s">
        <v>135</v>
      </c>
      <c r="BE759" s="225">
        <f>IF(N759="základní",J759,0)</f>
        <v>0</v>
      </c>
      <c r="BF759" s="225">
        <f>IF(N759="snížená",J759,0)</f>
        <v>0</v>
      </c>
      <c r="BG759" s="225">
        <f>IF(N759="zákl. přenesená",J759,0)</f>
        <v>0</v>
      </c>
      <c r="BH759" s="225">
        <f>IF(N759="sníž. přenesená",J759,0)</f>
        <v>0</v>
      </c>
      <c r="BI759" s="225">
        <f>IF(N759="nulová",J759,0)</f>
        <v>0</v>
      </c>
      <c r="BJ759" s="17" t="s">
        <v>142</v>
      </c>
      <c r="BK759" s="225">
        <f>ROUND(I759*H759,2)</f>
        <v>0</v>
      </c>
      <c r="BL759" s="17" t="s">
        <v>224</v>
      </c>
      <c r="BM759" s="224" t="s">
        <v>1193</v>
      </c>
    </row>
    <row r="760" s="13" customFormat="1">
      <c r="A760" s="13"/>
      <c r="B760" s="226"/>
      <c r="C760" s="227"/>
      <c r="D760" s="228" t="s">
        <v>153</v>
      </c>
      <c r="E760" s="229" t="s">
        <v>1</v>
      </c>
      <c r="F760" s="230" t="s">
        <v>1171</v>
      </c>
      <c r="G760" s="227"/>
      <c r="H760" s="229" t="s">
        <v>1</v>
      </c>
      <c r="I760" s="231"/>
      <c r="J760" s="227"/>
      <c r="K760" s="227"/>
      <c r="L760" s="232"/>
      <c r="M760" s="233"/>
      <c r="N760" s="234"/>
      <c r="O760" s="234"/>
      <c r="P760" s="234"/>
      <c r="Q760" s="234"/>
      <c r="R760" s="234"/>
      <c r="S760" s="234"/>
      <c r="T760" s="235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36" t="s">
        <v>153</v>
      </c>
      <c r="AU760" s="236" t="s">
        <v>142</v>
      </c>
      <c r="AV760" s="13" t="s">
        <v>83</v>
      </c>
      <c r="AW760" s="13" t="s">
        <v>32</v>
      </c>
      <c r="AX760" s="13" t="s">
        <v>78</v>
      </c>
      <c r="AY760" s="236" t="s">
        <v>135</v>
      </c>
    </row>
    <row r="761" s="14" customFormat="1">
      <c r="A761" s="14"/>
      <c r="B761" s="237"/>
      <c r="C761" s="238"/>
      <c r="D761" s="228" t="s">
        <v>153</v>
      </c>
      <c r="E761" s="239" t="s">
        <v>1</v>
      </c>
      <c r="F761" s="240" t="s">
        <v>83</v>
      </c>
      <c r="G761" s="238"/>
      <c r="H761" s="241">
        <v>1</v>
      </c>
      <c r="I761" s="242"/>
      <c r="J761" s="238"/>
      <c r="K761" s="238"/>
      <c r="L761" s="243"/>
      <c r="M761" s="244"/>
      <c r="N761" s="245"/>
      <c r="O761" s="245"/>
      <c r="P761" s="245"/>
      <c r="Q761" s="245"/>
      <c r="R761" s="245"/>
      <c r="S761" s="245"/>
      <c r="T761" s="246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7" t="s">
        <v>153</v>
      </c>
      <c r="AU761" s="247" t="s">
        <v>142</v>
      </c>
      <c r="AV761" s="14" t="s">
        <v>142</v>
      </c>
      <c r="AW761" s="14" t="s">
        <v>32</v>
      </c>
      <c r="AX761" s="14" t="s">
        <v>83</v>
      </c>
      <c r="AY761" s="247" t="s">
        <v>135</v>
      </c>
    </row>
    <row r="762" s="2" customFormat="1" ht="16.5" customHeight="1">
      <c r="A762" s="38"/>
      <c r="B762" s="39"/>
      <c r="C762" s="259" t="s">
        <v>1194</v>
      </c>
      <c r="D762" s="259" t="s">
        <v>205</v>
      </c>
      <c r="E762" s="260" t="s">
        <v>1195</v>
      </c>
      <c r="F762" s="261" t="s">
        <v>1196</v>
      </c>
      <c r="G762" s="262" t="s">
        <v>318</v>
      </c>
      <c r="H762" s="263">
        <v>1</v>
      </c>
      <c r="I762" s="264"/>
      <c r="J762" s="265">
        <f>ROUND(I762*H762,2)</f>
        <v>0</v>
      </c>
      <c r="K762" s="266"/>
      <c r="L762" s="267"/>
      <c r="M762" s="268" t="s">
        <v>1</v>
      </c>
      <c r="N762" s="269" t="s">
        <v>44</v>
      </c>
      <c r="O762" s="91"/>
      <c r="P762" s="222">
        <f>O762*H762</f>
        <v>0</v>
      </c>
      <c r="Q762" s="222">
        <v>0.0022000000000000001</v>
      </c>
      <c r="R762" s="222">
        <f>Q762*H762</f>
        <v>0.0022000000000000001</v>
      </c>
      <c r="S762" s="222">
        <v>0</v>
      </c>
      <c r="T762" s="223">
        <f>S762*H762</f>
        <v>0</v>
      </c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R762" s="224" t="s">
        <v>321</v>
      </c>
      <c r="AT762" s="224" t="s">
        <v>205</v>
      </c>
      <c r="AU762" s="224" t="s">
        <v>142</v>
      </c>
      <c r="AY762" s="17" t="s">
        <v>135</v>
      </c>
      <c r="BE762" s="225">
        <f>IF(N762="základní",J762,0)</f>
        <v>0</v>
      </c>
      <c r="BF762" s="225">
        <f>IF(N762="snížená",J762,0)</f>
        <v>0</v>
      </c>
      <c r="BG762" s="225">
        <f>IF(N762="zákl. přenesená",J762,0)</f>
        <v>0</v>
      </c>
      <c r="BH762" s="225">
        <f>IF(N762="sníž. přenesená",J762,0)</f>
        <v>0</v>
      </c>
      <c r="BI762" s="225">
        <f>IF(N762="nulová",J762,0)</f>
        <v>0</v>
      </c>
      <c r="BJ762" s="17" t="s">
        <v>142</v>
      </c>
      <c r="BK762" s="225">
        <f>ROUND(I762*H762,2)</f>
        <v>0</v>
      </c>
      <c r="BL762" s="17" t="s">
        <v>224</v>
      </c>
      <c r="BM762" s="224" t="s">
        <v>1197</v>
      </c>
    </row>
    <row r="763" s="2" customFormat="1" ht="16.5" customHeight="1">
      <c r="A763" s="38"/>
      <c r="B763" s="39"/>
      <c r="C763" s="212" t="s">
        <v>1198</v>
      </c>
      <c r="D763" s="212" t="s">
        <v>137</v>
      </c>
      <c r="E763" s="213" t="s">
        <v>1199</v>
      </c>
      <c r="F763" s="214" t="s">
        <v>1200</v>
      </c>
      <c r="G763" s="215" t="s">
        <v>318</v>
      </c>
      <c r="H763" s="216">
        <v>1</v>
      </c>
      <c r="I763" s="217"/>
      <c r="J763" s="218">
        <f>ROUND(I763*H763,2)</f>
        <v>0</v>
      </c>
      <c r="K763" s="219"/>
      <c r="L763" s="44"/>
      <c r="M763" s="220" t="s">
        <v>1</v>
      </c>
      <c r="N763" s="221" t="s">
        <v>44</v>
      </c>
      <c r="O763" s="91"/>
      <c r="P763" s="222">
        <f>O763*H763</f>
        <v>0</v>
      </c>
      <c r="Q763" s="222">
        <v>0</v>
      </c>
      <c r="R763" s="222">
        <f>Q763*H763</f>
        <v>0</v>
      </c>
      <c r="S763" s="222">
        <v>0</v>
      </c>
      <c r="T763" s="223">
        <f>S763*H763</f>
        <v>0</v>
      </c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R763" s="224" t="s">
        <v>224</v>
      </c>
      <c r="AT763" s="224" t="s">
        <v>137</v>
      </c>
      <c r="AU763" s="224" t="s">
        <v>142</v>
      </c>
      <c r="AY763" s="17" t="s">
        <v>135</v>
      </c>
      <c r="BE763" s="225">
        <f>IF(N763="základní",J763,0)</f>
        <v>0</v>
      </c>
      <c r="BF763" s="225">
        <f>IF(N763="snížená",J763,0)</f>
        <v>0</v>
      </c>
      <c r="BG763" s="225">
        <f>IF(N763="zákl. přenesená",J763,0)</f>
        <v>0</v>
      </c>
      <c r="BH763" s="225">
        <f>IF(N763="sníž. přenesená",J763,0)</f>
        <v>0</v>
      </c>
      <c r="BI763" s="225">
        <f>IF(N763="nulová",J763,0)</f>
        <v>0</v>
      </c>
      <c r="BJ763" s="17" t="s">
        <v>142</v>
      </c>
      <c r="BK763" s="225">
        <f>ROUND(I763*H763,2)</f>
        <v>0</v>
      </c>
      <c r="BL763" s="17" t="s">
        <v>224</v>
      </c>
      <c r="BM763" s="224" t="s">
        <v>1201</v>
      </c>
    </row>
    <row r="764" s="13" customFormat="1">
      <c r="A764" s="13"/>
      <c r="B764" s="226"/>
      <c r="C764" s="227"/>
      <c r="D764" s="228" t="s">
        <v>153</v>
      </c>
      <c r="E764" s="229" t="s">
        <v>1</v>
      </c>
      <c r="F764" s="230" t="s">
        <v>1202</v>
      </c>
      <c r="G764" s="227"/>
      <c r="H764" s="229" t="s">
        <v>1</v>
      </c>
      <c r="I764" s="231"/>
      <c r="J764" s="227"/>
      <c r="K764" s="227"/>
      <c r="L764" s="232"/>
      <c r="M764" s="233"/>
      <c r="N764" s="234"/>
      <c r="O764" s="234"/>
      <c r="P764" s="234"/>
      <c r="Q764" s="234"/>
      <c r="R764" s="234"/>
      <c r="S764" s="234"/>
      <c r="T764" s="235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6" t="s">
        <v>153</v>
      </c>
      <c r="AU764" s="236" t="s">
        <v>142</v>
      </c>
      <c r="AV764" s="13" t="s">
        <v>83</v>
      </c>
      <c r="AW764" s="13" t="s">
        <v>32</v>
      </c>
      <c r="AX764" s="13" t="s">
        <v>78</v>
      </c>
      <c r="AY764" s="236" t="s">
        <v>135</v>
      </c>
    </row>
    <row r="765" s="14" customFormat="1">
      <c r="A765" s="14"/>
      <c r="B765" s="237"/>
      <c r="C765" s="238"/>
      <c r="D765" s="228" t="s">
        <v>153</v>
      </c>
      <c r="E765" s="239" t="s">
        <v>1</v>
      </c>
      <c r="F765" s="240" t="s">
        <v>83</v>
      </c>
      <c r="G765" s="238"/>
      <c r="H765" s="241">
        <v>1</v>
      </c>
      <c r="I765" s="242"/>
      <c r="J765" s="238"/>
      <c r="K765" s="238"/>
      <c r="L765" s="243"/>
      <c r="M765" s="244"/>
      <c r="N765" s="245"/>
      <c r="O765" s="245"/>
      <c r="P765" s="245"/>
      <c r="Q765" s="245"/>
      <c r="R765" s="245"/>
      <c r="S765" s="245"/>
      <c r="T765" s="246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47" t="s">
        <v>153</v>
      </c>
      <c r="AU765" s="247" t="s">
        <v>142</v>
      </c>
      <c r="AV765" s="14" t="s">
        <v>142</v>
      </c>
      <c r="AW765" s="14" t="s">
        <v>32</v>
      </c>
      <c r="AX765" s="14" t="s">
        <v>83</v>
      </c>
      <c r="AY765" s="247" t="s">
        <v>135</v>
      </c>
    </row>
    <row r="766" s="2" customFormat="1" ht="16.5" customHeight="1">
      <c r="A766" s="38"/>
      <c r="B766" s="39"/>
      <c r="C766" s="259" t="s">
        <v>1203</v>
      </c>
      <c r="D766" s="259" t="s">
        <v>205</v>
      </c>
      <c r="E766" s="260" t="s">
        <v>1204</v>
      </c>
      <c r="F766" s="261" t="s">
        <v>1205</v>
      </c>
      <c r="G766" s="262" t="s">
        <v>318</v>
      </c>
      <c r="H766" s="263">
        <v>1</v>
      </c>
      <c r="I766" s="264"/>
      <c r="J766" s="265">
        <f>ROUND(I766*H766,2)</f>
        <v>0</v>
      </c>
      <c r="K766" s="266"/>
      <c r="L766" s="267"/>
      <c r="M766" s="268" t="s">
        <v>1</v>
      </c>
      <c r="N766" s="269" t="s">
        <v>44</v>
      </c>
      <c r="O766" s="91"/>
      <c r="P766" s="222">
        <f>O766*H766</f>
        <v>0</v>
      </c>
      <c r="Q766" s="222">
        <v>0.0015</v>
      </c>
      <c r="R766" s="222">
        <f>Q766*H766</f>
        <v>0.0015</v>
      </c>
      <c r="S766" s="222">
        <v>0</v>
      </c>
      <c r="T766" s="223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24" t="s">
        <v>321</v>
      </c>
      <c r="AT766" s="224" t="s">
        <v>205</v>
      </c>
      <c r="AU766" s="224" t="s">
        <v>142</v>
      </c>
      <c r="AY766" s="17" t="s">
        <v>135</v>
      </c>
      <c r="BE766" s="225">
        <f>IF(N766="základní",J766,0)</f>
        <v>0</v>
      </c>
      <c r="BF766" s="225">
        <f>IF(N766="snížená",J766,0)</f>
        <v>0</v>
      </c>
      <c r="BG766" s="225">
        <f>IF(N766="zákl. přenesená",J766,0)</f>
        <v>0</v>
      </c>
      <c r="BH766" s="225">
        <f>IF(N766="sníž. přenesená",J766,0)</f>
        <v>0</v>
      </c>
      <c r="BI766" s="225">
        <f>IF(N766="nulová",J766,0)</f>
        <v>0</v>
      </c>
      <c r="BJ766" s="17" t="s">
        <v>142</v>
      </c>
      <c r="BK766" s="225">
        <f>ROUND(I766*H766,2)</f>
        <v>0</v>
      </c>
      <c r="BL766" s="17" t="s">
        <v>224</v>
      </c>
      <c r="BM766" s="224" t="s">
        <v>1206</v>
      </c>
    </row>
    <row r="767" s="2" customFormat="1" ht="24.15" customHeight="1">
      <c r="A767" s="38"/>
      <c r="B767" s="39"/>
      <c r="C767" s="212" t="s">
        <v>1207</v>
      </c>
      <c r="D767" s="212" t="s">
        <v>137</v>
      </c>
      <c r="E767" s="213" t="s">
        <v>1208</v>
      </c>
      <c r="F767" s="214" t="s">
        <v>1209</v>
      </c>
      <c r="G767" s="215" t="s">
        <v>146</v>
      </c>
      <c r="H767" s="216">
        <v>2.8999999999999999</v>
      </c>
      <c r="I767" s="217"/>
      <c r="J767" s="218">
        <f>ROUND(I767*H767,2)</f>
        <v>0</v>
      </c>
      <c r="K767" s="219"/>
      <c r="L767" s="44"/>
      <c r="M767" s="220" t="s">
        <v>1</v>
      </c>
      <c r="N767" s="221" t="s">
        <v>44</v>
      </c>
      <c r="O767" s="91"/>
      <c r="P767" s="222">
        <f>O767*H767</f>
        <v>0</v>
      </c>
      <c r="Q767" s="222">
        <v>0</v>
      </c>
      <c r="R767" s="222">
        <f>Q767*H767</f>
        <v>0</v>
      </c>
      <c r="S767" s="222">
        <v>0</v>
      </c>
      <c r="T767" s="223">
        <f>S767*H767</f>
        <v>0</v>
      </c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R767" s="224" t="s">
        <v>224</v>
      </c>
      <c r="AT767" s="224" t="s">
        <v>137</v>
      </c>
      <c r="AU767" s="224" t="s">
        <v>142</v>
      </c>
      <c r="AY767" s="17" t="s">
        <v>135</v>
      </c>
      <c r="BE767" s="225">
        <f>IF(N767="základní",J767,0)</f>
        <v>0</v>
      </c>
      <c r="BF767" s="225">
        <f>IF(N767="snížená",J767,0)</f>
        <v>0</v>
      </c>
      <c r="BG767" s="225">
        <f>IF(N767="zákl. přenesená",J767,0)</f>
        <v>0</v>
      </c>
      <c r="BH767" s="225">
        <f>IF(N767="sníž. přenesená",J767,0)</f>
        <v>0</v>
      </c>
      <c r="BI767" s="225">
        <f>IF(N767="nulová",J767,0)</f>
        <v>0</v>
      </c>
      <c r="BJ767" s="17" t="s">
        <v>142</v>
      </c>
      <c r="BK767" s="225">
        <f>ROUND(I767*H767,2)</f>
        <v>0</v>
      </c>
      <c r="BL767" s="17" t="s">
        <v>224</v>
      </c>
      <c r="BM767" s="224" t="s">
        <v>1210</v>
      </c>
    </row>
    <row r="768" s="13" customFormat="1">
      <c r="A768" s="13"/>
      <c r="B768" s="226"/>
      <c r="C768" s="227"/>
      <c r="D768" s="228" t="s">
        <v>153</v>
      </c>
      <c r="E768" s="229" t="s">
        <v>1</v>
      </c>
      <c r="F768" s="230" t="s">
        <v>1127</v>
      </c>
      <c r="G768" s="227"/>
      <c r="H768" s="229" t="s">
        <v>1</v>
      </c>
      <c r="I768" s="231"/>
      <c r="J768" s="227"/>
      <c r="K768" s="227"/>
      <c r="L768" s="232"/>
      <c r="M768" s="233"/>
      <c r="N768" s="234"/>
      <c r="O768" s="234"/>
      <c r="P768" s="234"/>
      <c r="Q768" s="234"/>
      <c r="R768" s="234"/>
      <c r="S768" s="234"/>
      <c r="T768" s="235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6" t="s">
        <v>153</v>
      </c>
      <c r="AU768" s="236" t="s">
        <v>142</v>
      </c>
      <c r="AV768" s="13" t="s">
        <v>83</v>
      </c>
      <c r="AW768" s="13" t="s">
        <v>32</v>
      </c>
      <c r="AX768" s="13" t="s">
        <v>78</v>
      </c>
      <c r="AY768" s="236" t="s">
        <v>135</v>
      </c>
    </row>
    <row r="769" s="14" customFormat="1">
      <c r="A769" s="14"/>
      <c r="B769" s="237"/>
      <c r="C769" s="238"/>
      <c r="D769" s="228" t="s">
        <v>153</v>
      </c>
      <c r="E769" s="239" t="s">
        <v>1</v>
      </c>
      <c r="F769" s="240" t="s">
        <v>1128</v>
      </c>
      <c r="G769" s="238"/>
      <c r="H769" s="241">
        <v>2.8999999999999999</v>
      </c>
      <c r="I769" s="242"/>
      <c r="J769" s="238"/>
      <c r="K769" s="238"/>
      <c r="L769" s="243"/>
      <c r="M769" s="244"/>
      <c r="N769" s="245"/>
      <c r="O769" s="245"/>
      <c r="P769" s="245"/>
      <c r="Q769" s="245"/>
      <c r="R769" s="245"/>
      <c r="S769" s="245"/>
      <c r="T769" s="246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7" t="s">
        <v>153</v>
      </c>
      <c r="AU769" s="247" t="s">
        <v>142</v>
      </c>
      <c r="AV769" s="14" t="s">
        <v>142</v>
      </c>
      <c r="AW769" s="14" t="s">
        <v>32</v>
      </c>
      <c r="AX769" s="14" t="s">
        <v>83</v>
      </c>
      <c r="AY769" s="247" t="s">
        <v>135</v>
      </c>
    </row>
    <row r="770" s="2" customFormat="1" ht="24.15" customHeight="1">
      <c r="A770" s="38"/>
      <c r="B770" s="39"/>
      <c r="C770" s="259" t="s">
        <v>1211</v>
      </c>
      <c r="D770" s="259" t="s">
        <v>205</v>
      </c>
      <c r="E770" s="260" t="s">
        <v>1212</v>
      </c>
      <c r="F770" s="261" t="s">
        <v>1213</v>
      </c>
      <c r="G770" s="262" t="s">
        <v>146</v>
      </c>
      <c r="H770" s="263">
        <v>2.8999999999999999</v>
      </c>
      <c r="I770" s="264"/>
      <c r="J770" s="265">
        <f>ROUND(I770*H770,2)</f>
        <v>0</v>
      </c>
      <c r="K770" s="266"/>
      <c r="L770" s="267"/>
      <c r="M770" s="268" t="s">
        <v>1</v>
      </c>
      <c r="N770" s="269" t="s">
        <v>44</v>
      </c>
      <c r="O770" s="91"/>
      <c r="P770" s="222">
        <f>O770*H770</f>
        <v>0</v>
      </c>
      <c r="Q770" s="222">
        <v>0.0040000000000000001</v>
      </c>
      <c r="R770" s="222">
        <f>Q770*H770</f>
        <v>0.011599999999999999</v>
      </c>
      <c r="S770" s="222">
        <v>0</v>
      </c>
      <c r="T770" s="223">
        <f>S770*H770</f>
        <v>0</v>
      </c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R770" s="224" t="s">
        <v>321</v>
      </c>
      <c r="AT770" s="224" t="s">
        <v>205</v>
      </c>
      <c r="AU770" s="224" t="s">
        <v>142</v>
      </c>
      <c r="AY770" s="17" t="s">
        <v>135</v>
      </c>
      <c r="BE770" s="225">
        <f>IF(N770="základní",J770,0)</f>
        <v>0</v>
      </c>
      <c r="BF770" s="225">
        <f>IF(N770="snížená",J770,0)</f>
        <v>0</v>
      </c>
      <c r="BG770" s="225">
        <f>IF(N770="zákl. přenesená",J770,0)</f>
        <v>0</v>
      </c>
      <c r="BH770" s="225">
        <f>IF(N770="sníž. přenesená",J770,0)</f>
        <v>0</v>
      </c>
      <c r="BI770" s="225">
        <f>IF(N770="nulová",J770,0)</f>
        <v>0</v>
      </c>
      <c r="BJ770" s="17" t="s">
        <v>142</v>
      </c>
      <c r="BK770" s="225">
        <f>ROUND(I770*H770,2)</f>
        <v>0</v>
      </c>
      <c r="BL770" s="17" t="s">
        <v>224</v>
      </c>
      <c r="BM770" s="224" t="s">
        <v>1214</v>
      </c>
    </row>
    <row r="771" s="2" customFormat="1" ht="16.5" customHeight="1">
      <c r="A771" s="38"/>
      <c r="B771" s="39"/>
      <c r="C771" s="259" t="s">
        <v>1215</v>
      </c>
      <c r="D771" s="259" t="s">
        <v>205</v>
      </c>
      <c r="E771" s="260" t="s">
        <v>1216</v>
      </c>
      <c r="F771" s="261" t="s">
        <v>1217</v>
      </c>
      <c r="G771" s="262" t="s">
        <v>1218</v>
      </c>
      <c r="H771" s="263">
        <v>2</v>
      </c>
      <c r="I771" s="264"/>
      <c r="J771" s="265">
        <f>ROUND(I771*H771,2)</f>
        <v>0</v>
      </c>
      <c r="K771" s="266"/>
      <c r="L771" s="267"/>
      <c r="M771" s="268" t="s">
        <v>1</v>
      </c>
      <c r="N771" s="269" t="s">
        <v>44</v>
      </c>
      <c r="O771" s="91"/>
      <c r="P771" s="222">
        <f>O771*H771</f>
        <v>0</v>
      </c>
      <c r="Q771" s="222">
        <v>0.00020000000000000001</v>
      </c>
      <c r="R771" s="222">
        <f>Q771*H771</f>
        <v>0.00040000000000000002</v>
      </c>
      <c r="S771" s="222">
        <v>0</v>
      </c>
      <c r="T771" s="223">
        <f>S771*H771</f>
        <v>0</v>
      </c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R771" s="224" t="s">
        <v>321</v>
      </c>
      <c r="AT771" s="224" t="s">
        <v>205</v>
      </c>
      <c r="AU771" s="224" t="s">
        <v>142</v>
      </c>
      <c r="AY771" s="17" t="s">
        <v>135</v>
      </c>
      <c r="BE771" s="225">
        <f>IF(N771="základní",J771,0)</f>
        <v>0</v>
      </c>
      <c r="BF771" s="225">
        <f>IF(N771="snížená",J771,0)</f>
        <v>0</v>
      </c>
      <c r="BG771" s="225">
        <f>IF(N771="zákl. přenesená",J771,0)</f>
        <v>0</v>
      </c>
      <c r="BH771" s="225">
        <f>IF(N771="sníž. přenesená",J771,0)</f>
        <v>0</v>
      </c>
      <c r="BI771" s="225">
        <f>IF(N771="nulová",J771,0)</f>
        <v>0</v>
      </c>
      <c r="BJ771" s="17" t="s">
        <v>142</v>
      </c>
      <c r="BK771" s="225">
        <f>ROUND(I771*H771,2)</f>
        <v>0</v>
      </c>
      <c r="BL771" s="17" t="s">
        <v>224</v>
      </c>
      <c r="BM771" s="224" t="s">
        <v>1219</v>
      </c>
    </row>
    <row r="772" s="2" customFormat="1" ht="24.15" customHeight="1">
      <c r="A772" s="38"/>
      <c r="B772" s="39"/>
      <c r="C772" s="212" t="s">
        <v>1220</v>
      </c>
      <c r="D772" s="212" t="s">
        <v>137</v>
      </c>
      <c r="E772" s="213" t="s">
        <v>1221</v>
      </c>
      <c r="F772" s="214" t="s">
        <v>1222</v>
      </c>
      <c r="G772" s="215" t="s">
        <v>191</v>
      </c>
      <c r="H772" s="216">
        <v>0.36499999999999999</v>
      </c>
      <c r="I772" s="217"/>
      <c r="J772" s="218">
        <f>ROUND(I772*H772,2)</f>
        <v>0</v>
      </c>
      <c r="K772" s="219"/>
      <c r="L772" s="44"/>
      <c r="M772" s="220" t="s">
        <v>1</v>
      </c>
      <c r="N772" s="221" t="s">
        <v>44</v>
      </c>
      <c r="O772" s="91"/>
      <c r="P772" s="222">
        <f>O772*H772</f>
        <v>0</v>
      </c>
      <c r="Q772" s="222">
        <v>0</v>
      </c>
      <c r="R772" s="222">
        <f>Q772*H772</f>
        <v>0</v>
      </c>
      <c r="S772" s="222">
        <v>0</v>
      </c>
      <c r="T772" s="223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24" t="s">
        <v>224</v>
      </c>
      <c r="AT772" s="224" t="s">
        <v>137</v>
      </c>
      <c r="AU772" s="224" t="s">
        <v>142</v>
      </c>
      <c r="AY772" s="17" t="s">
        <v>135</v>
      </c>
      <c r="BE772" s="225">
        <f>IF(N772="základní",J772,0)</f>
        <v>0</v>
      </c>
      <c r="BF772" s="225">
        <f>IF(N772="snížená",J772,0)</f>
        <v>0</v>
      </c>
      <c r="BG772" s="225">
        <f>IF(N772="zákl. přenesená",J772,0)</f>
        <v>0</v>
      </c>
      <c r="BH772" s="225">
        <f>IF(N772="sníž. přenesená",J772,0)</f>
        <v>0</v>
      </c>
      <c r="BI772" s="225">
        <f>IF(N772="nulová",J772,0)</f>
        <v>0</v>
      </c>
      <c r="BJ772" s="17" t="s">
        <v>142</v>
      </c>
      <c r="BK772" s="225">
        <f>ROUND(I772*H772,2)</f>
        <v>0</v>
      </c>
      <c r="BL772" s="17" t="s">
        <v>224</v>
      </c>
      <c r="BM772" s="224" t="s">
        <v>1223</v>
      </c>
    </row>
    <row r="773" s="12" customFormat="1" ht="22.8" customHeight="1">
      <c r="A773" s="12"/>
      <c r="B773" s="196"/>
      <c r="C773" s="197"/>
      <c r="D773" s="198" t="s">
        <v>77</v>
      </c>
      <c r="E773" s="210" t="s">
        <v>1224</v>
      </c>
      <c r="F773" s="210" t="s">
        <v>1225</v>
      </c>
      <c r="G773" s="197"/>
      <c r="H773" s="197"/>
      <c r="I773" s="200"/>
      <c r="J773" s="211">
        <f>BK773</f>
        <v>0</v>
      </c>
      <c r="K773" s="197"/>
      <c r="L773" s="202"/>
      <c r="M773" s="203"/>
      <c r="N773" s="204"/>
      <c r="O773" s="204"/>
      <c r="P773" s="205">
        <f>SUM(P774:P783)</f>
        <v>0</v>
      </c>
      <c r="Q773" s="204"/>
      <c r="R773" s="205">
        <f>SUM(R774:R783)</f>
        <v>0.24682300000000002</v>
      </c>
      <c r="S773" s="204"/>
      <c r="T773" s="206">
        <f>SUM(T774:T783)</f>
        <v>0</v>
      </c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R773" s="207" t="s">
        <v>142</v>
      </c>
      <c r="AT773" s="208" t="s">
        <v>77</v>
      </c>
      <c r="AU773" s="208" t="s">
        <v>83</v>
      </c>
      <c r="AY773" s="207" t="s">
        <v>135</v>
      </c>
      <c r="BK773" s="209">
        <f>SUM(BK774:BK783)</f>
        <v>0</v>
      </c>
    </row>
    <row r="774" s="2" customFormat="1" ht="24.15" customHeight="1">
      <c r="A774" s="38"/>
      <c r="B774" s="39"/>
      <c r="C774" s="212" t="s">
        <v>1226</v>
      </c>
      <c r="D774" s="212" t="s">
        <v>137</v>
      </c>
      <c r="E774" s="213" t="s">
        <v>1227</v>
      </c>
      <c r="F774" s="214" t="s">
        <v>1228</v>
      </c>
      <c r="G774" s="215" t="s">
        <v>140</v>
      </c>
      <c r="H774" s="216">
        <v>30.791</v>
      </c>
      <c r="I774" s="217"/>
      <c r="J774" s="218">
        <f>ROUND(I774*H774,2)</f>
        <v>0</v>
      </c>
      <c r="K774" s="219"/>
      <c r="L774" s="44"/>
      <c r="M774" s="220" t="s">
        <v>1</v>
      </c>
      <c r="N774" s="221" t="s">
        <v>44</v>
      </c>
      <c r="O774" s="91"/>
      <c r="P774" s="222">
        <f>O774*H774</f>
        <v>0</v>
      </c>
      <c r="Q774" s="222">
        <v>0.00036000000000000002</v>
      </c>
      <c r="R774" s="222">
        <f>Q774*H774</f>
        <v>0.011084760000000001</v>
      </c>
      <c r="S774" s="222">
        <v>0</v>
      </c>
      <c r="T774" s="223">
        <f>S774*H774</f>
        <v>0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224" t="s">
        <v>224</v>
      </c>
      <c r="AT774" s="224" t="s">
        <v>137</v>
      </c>
      <c r="AU774" s="224" t="s">
        <v>142</v>
      </c>
      <c r="AY774" s="17" t="s">
        <v>135</v>
      </c>
      <c r="BE774" s="225">
        <f>IF(N774="základní",J774,0)</f>
        <v>0</v>
      </c>
      <c r="BF774" s="225">
        <f>IF(N774="snížená",J774,0)</f>
        <v>0</v>
      </c>
      <c r="BG774" s="225">
        <f>IF(N774="zákl. přenesená",J774,0)</f>
        <v>0</v>
      </c>
      <c r="BH774" s="225">
        <f>IF(N774="sníž. přenesená",J774,0)</f>
        <v>0</v>
      </c>
      <c r="BI774" s="225">
        <f>IF(N774="nulová",J774,0)</f>
        <v>0</v>
      </c>
      <c r="BJ774" s="17" t="s">
        <v>142</v>
      </c>
      <c r="BK774" s="225">
        <f>ROUND(I774*H774,2)</f>
        <v>0</v>
      </c>
      <c r="BL774" s="17" t="s">
        <v>224</v>
      </c>
      <c r="BM774" s="224" t="s">
        <v>1229</v>
      </c>
    </row>
    <row r="775" s="13" customFormat="1">
      <c r="A775" s="13"/>
      <c r="B775" s="226"/>
      <c r="C775" s="227"/>
      <c r="D775" s="228" t="s">
        <v>153</v>
      </c>
      <c r="E775" s="229" t="s">
        <v>1</v>
      </c>
      <c r="F775" s="230" t="s">
        <v>1046</v>
      </c>
      <c r="G775" s="227"/>
      <c r="H775" s="229" t="s">
        <v>1</v>
      </c>
      <c r="I775" s="231"/>
      <c r="J775" s="227"/>
      <c r="K775" s="227"/>
      <c r="L775" s="232"/>
      <c r="M775" s="233"/>
      <c r="N775" s="234"/>
      <c r="O775" s="234"/>
      <c r="P775" s="234"/>
      <c r="Q775" s="234"/>
      <c r="R775" s="234"/>
      <c r="S775" s="234"/>
      <c r="T775" s="235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6" t="s">
        <v>153</v>
      </c>
      <c r="AU775" s="236" t="s">
        <v>142</v>
      </c>
      <c r="AV775" s="13" t="s">
        <v>83</v>
      </c>
      <c r="AW775" s="13" t="s">
        <v>32</v>
      </c>
      <c r="AX775" s="13" t="s">
        <v>78</v>
      </c>
      <c r="AY775" s="236" t="s">
        <v>135</v>
      </c>
    </row>
    <row r="776" s="14" customFormat="1">
      <c r="A776" s="14"/>
      <c r="B776" s="237"/>
      <c r="C776" s="238"/>
      <c r="D776" s="228" t="s">
        <v>153</v>
      </c>
      <c r="E776" s="239" t="s">
        <v>1</v>
      </c>
      <c r="F776" s="240" t="s">
        <v>1068</v>
      </c>
      <c r="G776" s="238"/>
      <c r="H776" s="241">
        <v>30.791</v>
      </c>
      <c r="I776" s="242"/>
      <c r="J776" s="238"/>
      <c r="K776" s="238"/>
      <c r="L776" s="243"/>
      <c r="M776" s="244"/>
      <c r="N776" s="245"/>
      <c r="O776" s="245"/>
      <c r="P776" s="245"/>
      <c r="Q776" s="245"/>
      <c r="R776" s="245"/>
      <c r="S776" s="245"/>
      <c r="T776" s="246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7" t="s">
        <v>153</v>
      </c>
      <c r="AU776" s="247" t="s">
        <v>142</v>
      </c>
      <c r="AV776" s="14" t="s">
        <v>142</v>
      </c>
      <c r="AW776" s="14" t="s">
        <v>32</v>
      </c>
      <c r="AX776" s="14" t="s">
        <v>83</v>
      </c>
      <c r="AY776" s="247" t="s">
        <v>135</v>
      </c>
    </row>
    <row r="777" s="2" customFormat="1" ht="16.5" customHeight="1">
      <c r="A777" s="38"/>
      <c r="B777" s="39"/>
      <c r="C777" s="259" t="s">
        <v>1230</v>
      </c>
      <c r="D777" s="259" t="s">
        <v>205</v>
      </c>
      <c r="E777" s="260" t="s">
        <v>1231</v>
      </c>
      <c r="F777" s="261" t="s">
        <v>1232</v>
      </c>
      <c r="G777" s="262" t="s">
        <v>140</v>
      </c>
      <c r="H777" s="263">
        <v>34.886000000000003</v>
      </c>
      <c r="I777" s="264"/>
      <c r="J777" s="265">
        <f>ROUND(I777*H777,2)</f>
        <v>0</v>
      </c>
      <c r="K777" s="266"/>
      <c r="L777" s="267"/>
      <c r="M777" s="268" t="s">
        <v>1</v>
      </c>
      <c r="N777" s="269" t="s">
        <v>44</v>
      </c>
      <c r="O777" s="91"/>
      <c r="P777" s="222">
        <f>O777*H777</f>
        <v>0</v>
      </c>
      <c r="Q777" s="222">
        <v>0.0048399999999999997</v>
      </c>
      <c r="R777" s="222">
        <f>Q777*H777</f>
        <v>0.16884824000000001</v>
      </c>
      <c r="S777" s="222">
        <v>0</v>
      </c>
      <c r="T777" s="223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24" t="s">
        <v>321</v>
      </c>
      <c r="AT777" s="224" t="s">
        <v>205</v>
      </c>
      <c r="AU777" s="224" t="s">
        <v>142</v>
      </c>
      <c r="AY777" s="17" t="s">
        <v>135</v>
      </c>
      <c r="BE777" s="225">
        <f>IF(N777="základní",J777,0)</f>
        <v>0</v>
      </c>
      <c r="BF777" s="225">
        <f>IF(N777="snížená",J777,0)</f>
        <v>0</v>
      </c>
      <c r="BG777" s="225">
        <f>IF(N777="zákl. přenesená",J777,0)</f>
        <v>0</v>
      </c>
      <c r="BH777" s="225">
        <f>IF(N777="sníž. přenesená",J777,0)</f>
        <v>0</v>
      </c>
      <c r="BI777" s="225">
        <f>IF(N777="nulová",J777,0)</f>
        <v>0</v>
      </c>
      <c r="BJ777" s="17" t="s">
        <v>142</v>
      </c>
      <c r="BK777" s="225">
        <f>ROUND(I777*H777,2)</f>
        <v>0</v>
      </c>
      <c r="BL777" s="17" t="s">
        <v>224</v>
      </c>
      <c r="BM777" s="224" t="s">
        <v>1233</v>
      </c>
    </row>
    <row r="778" s="14" customFormat="1">
      <c r="A778" s="14"/>
      <c r="B778" s="237"/>
      <c r="C778" s="238"/>
      <c r="D778" s="228" t="s">
        <v>153</v>
      </c>
      <c r="E778" s="238"/>
      <c r="F778" s="240" t="s">
        <v>1234</v>
      </c>
      <c r="G778" s="238"/>
      <c r="H778" s="241">
        <v>34.886000000000003</v>
      </c>
      <c r="I778" s="242"/>
      <c r="J778" s="238"/>
      <c r="K778" s="238"/>
      <c r="L778" s="243"/>
      <c r="M778" s="244"/>
      <c r="N778" s="245"/>
      <c r="O778" s="245"/>
      <c r="P778" s="245"/>
      <c r="Q778" s="245"/>
      <c r="R778" s="245"/>
      <c r="S778" s="245"/>
      <c r="T778" s="246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47" t="s">
        <v>153</v>
      </c>
      <c r="AU778" s="247" t="s">
        <v>142</v>
      </c>
      <c r="AV778" s="14" t="s">
        <v>142</v>
      </c>
      <c r="AW778" s="14" t="s">
        <v>4</v>
      </c>
      <c r="AX778" s="14" t="s">
        <v>83</v>
      </c>
      <c r="AY778" s="247" t="s">
        <v>135</v>
      </c>
    </row>
    <row r="779" s="2" customFormat="1" ht="24.15" customHeight="1">
      <c r="A779" s="38"/>
      <c r="B779" s="39"/>
      <c r="C779" s="212" t="s">
        <v>1235</v>
      </c>
      <c r="D779" s="212" t="s">
        <v>137</v>
      </c>
      <c r="E779" s="213" t="s">
        <v>1236</v>
      </c>
      <c r="F779" s="214" t="s">
        <v>1237</v>
      </c>
      <c r="G779" s="215" t="s">
        <v>318</v>
      </c>
      <c r="H779" s="216">
        <v>1</v>
      </c>
      <c r="I779" s="217"/>
      <c r="J779" s="218">
        <f>ROUND(I779*H779,2)</f>
        <v>0</v>
      </c>
      <c r="K779" s="219"/>
      <c r="L779" s="44"/>
      <c r="M779" s="220" t="s">
        <v>1</v>
      </c>
      <c r="N779" s="221" t="s">
        <v>44</v>
      </c>
      <c r="O779" s="91"/>
      <c r="P779" s="222">
        <f>O779*H779</f>
        <v>0</v>
      </c>
      <c r="Q779" s="222">
        <v>0.00059000000000000003</v>
      </c>
      <c r="R779" s="222">
        <f>Q779*H779</f>
        <v>0.00059000000000000003</v>
      </c>
      <c r="S779" s="222">
        <v>0</v>
      </c>
      <c r="T779" s="223">
        <f>S779*H779</f>
        <v>0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224" t="s">
        <v>224</v>
      </c>
      <c r="AT779" s="224" t="s">
        <v>137</v>
      </c>
      <c r="AU779" s="224" t="s">
        <v>142</v>
      </c>
      <c r="AY779" s="17" t="s">
        <v>135</v>
      </c>
      <c r="BE779" s="225">
        <f>IF(N779="základní",J779,0)</f>
        <v>0</v>
      </c>
      <c r="BF779" s="225">
        <f>IF(N779="snížená",J779,0)</f>
        <v>0</v>
      </c>
      <c r="BG779" s="225">
        <f>IF(N779="zákl. přenesená",J779,0)</f>
        <v>0</v>
      </c>
      <c r="BH779" s="225">
        <f>IF(N779="sníž. přenesená",J779,0)</f>
        <v>0</v>
      </c>
      <c r="BI779" s="225">
        <f>IF(N779="nulová",J779,0)</f>
        <v>0</v>
      </c>
      <c r="BJ779" s="17" t="s">
        <v>142</v>
      </c>
      <c r="BK779" s="225">
        <f>ROUND(I779*H779,2)</f>
        <v>0</v>
      </c>
      <c r="BL779" s="17" t="s">
        <v>224</v>
      </c>
      <c r="BM779" s="224" t="s">
        <v>1238</v>
      </c>
    </row>
    <row r="780" s="13" customFormat="1">
      <c r="A780" s="13"/>
      <c r="B780" s="226"/>
      <c r="C780" s="227"/>
      <c r="D780" s="228" t="s">
        <v>153</v>
      </c>
      <c r="E780" s="229" t="s">
        <v>1</v>
      </c>
      <c r="F780" s="230" t="s">
        <v>702</v>
      </c>
      <c r="G780" s="227"/>
      <c r="H780" s="229" t="s">
        <v>1</v>
      </c>
      <c r="I780" s="231"/>
      <c r="J780" s="227"/>
      <c r="K780" s="227"/>
      <c r="L780" s="232"/>
      <c r="M780" s="233"/>
      <c r="N780" s="234"/>
      <c r="O780" s="234"/>
      <c r="P780" s="234"/>
      <c r="Q780" s="234"/>
      <c r="R780" s="234"/>
      <c r="S780" s="234"/>
      <c r="T780" s="235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36" t="s">
        <v>153</v>
      </c>
      <c r="AU780" s="236" t="s">
        <v>142</v>
      </c>
      <c r="AV780" s="13" t="s">
        <v>83</v>
      </c>
      <c r="AW780" s="13" t="s">
        <v>32</v>
      </c>
      <c r="AX780" s="13" t="s">
        <v>78</v>
      </c>
      <c r="AY780" s="236" t="s">
        <v>135</v>
      </c>
    </row>
    <row r="781" s="14" customFormat="1">
      <c r="A781" s="14"/>
      <c r="B781" s="237"/>
      <c r="C781" s="238"/>
      <c r="D781" s="228" t="s">
        <v>153</v>
      </c>
      <c r="E781" s="239" t="s">
        <v>1</v>
      </c>
      <c r="F781" s="240" t="s">
        <v>83</v>
      </c>
      <c r="G781" s="238"/>
      <c r="H781" s="241">
        <v>1</v>
      </c>
      <c r="I781" s="242"/>
      <c r="J781" s="238"/>
      <c r="K781" s="238"/>
      <c r="L781" s="243"/>
      <c r="M781" s="244"/>
      <c r="N781" s="245"/>
      <c r="O781" s="245"/>
      <c r="P781" s="245"/>
      <c r="Q781" s="245"/>
      <c r="R781" s="245"/>
      <c r="S781" s="245"/>
      <c r="T781" s="246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7" t="s">
        <v>153</v>
      </c>
      <c r="AU781" s="247" t="s">
        <v>142</v>
      </c>
      <c r="AV781" s="14" t="s">
        <v>142</v>
      </c>
      <c r="AW781" s="14" t="s">
        <v>32</v>
      </c>
      <c r="AX781" s="14" t="s">
        <v>83</v>
      </c>
      <c r="AY781" s="247" t="s">
        <v>135</v>
      </c>
    </row>
    <row r="782" s="2" customFormat="1" ht="24.15" customHeight="1">
      <c r="A782" s="38"/>
      <c r="B782" s="39"/>
      <c r="C782" s="259" t="s">
        <v>1239</v>
      </c>
      <c r="D782" s="259" t="s">
        <v>205</v>
      </c>
      <c r="E782" s="260" t="s">
        <v>1240</v>
      </c>
      <c r="F782" s="261" t="s">
        <v>1241</v>
      </c>
      <c r="G782" s="262" t="s">
        <v>318</v>
      </c>
      <c r="H782" s="263">
        <v>1</v>
      </c>
      <c r="I782" s="264"/>
      <c r="J782" s="265">
        <f>ROUND(I782*H782,2)</f>
        <v>0</v>
      </c>
      <c r="K782" s="266"/>
      <c r="L782" s="267"/>
      <c r="M782" s="268" t="s">
        <v>1</v>
      </c>
      <c r="N782" s="269" t="s">
        <v>44</v>
      </c>
      <c r="O782" s="91"/>
      <c r="P782" s="222">
        <f>O782*H782</f>
        <v>0</v>
      </c>
      <c r="Q782" s="222">
        <v>0.066299999999999998</v>
      </c>
      <c r="R782" s="222">
        <f>Q782*H782</f>
        <v>0.066299999999999998</v>
      </c>
      <c r="S782" s="222">
        <v>0</v>
      </c>
      <c r="T782" s="223">
        <f>S782*H782</f>
        <v>0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24" t="s">
        <v>321</v>
      </c>
      <c r="AT782" s="224" t="s">
        <v>205</v>
      </c>
      <c r="AU782" s="224" t="s">
        <v>142</v>
      </c>
      <c r="AY782" s="17" t="s">
        <v>135</v>
      </c>
      <c r="BE782" s="225">
        <f>IF(N782="základní",J782,0)</f>
        <v>0</v>
      </c>
      <c r="BF782" s="225">
        <f>IF(N782="snížená",J782,0)</f>
        <v>0</v>
      </c>
      <c r="BG782" s="225">
        <f>IF(N782="zákl. přenesená",J782,0)</f>
        <v>0</v>
      </c>
      <c r="BH782" s="225">
        <f>IF(N782="sníž. přenesená",J782,0)</f>
        <v>0</v>
      </c>
      <c r="BI782" s="225">
        <f>IF(N782="nulová",J782,0)</f>
        <v>0</v>
      </c>
      <c r="BJ782" s="17" t="s">
        <v>142</v>
      </c>
      <c r="BK782" s="225">
        <f>ROUND(I782*H782,2)</f>
        <v>0</v>
      </c>
      <c r="BL782" s="17" t="s">
        <v>224</v>
      </c>
      <c r="BM782" s="224" t="s">
        <v>1242</v>
      </c>
    </row>
    <row r="783" s="2" customFormat="1" ht="24.15" customHeight="1">
      <c r="A783" s="38"/>
      <c r="B783" s="39"/>
      <c r="C783" s="212" t="s">
        <v>1243</v>
      </c>
      <c r="D783" s="212" t="s">
        <v>137</v>
      </c>
      <c r="E783" s="213" t="s">
        <v>1244</v>
      </c>
      <c r="F783" s="214" t="s">
        <v>1245</v>
      </c>
      <c r="G783" s="215" t="s">
        <v>191</v>
      </c>
      <c r="H783" s="216">
        <v>0.247</v>
      </c>
      <c r="I783" s="217"/>
      <c r="J783" s="218">
        <f>ROUND(I783*H783,2)</f>
        <v>0</v>
      </c>
      <c r="K783" s="219"/>
      <c r="L783" s="44"/>
      <c r="M783" s="220" t="s">
        <v>1</v>
      </c>
      <c r="N783" s="221" t="s">
        <v>44</v>
      </c>
      <c r="O783" s="91"/>
      <c r="P783" s="222">
        <f>O783*H783</f>
        <v>0</v>
      </c>
      <c r="Q783" s="222">
        <v>0</v>
      </c>
      <c r="R783" s="222">
        <f>Q783*H783</f>
        <v>0</v>
      </c>
      <c r="S783" s="222">
        <v>0</v>
      </c>
      <c r="T783" s="223">
        <f>S783*H783</f>
        <v>0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224" t="s">
        <v>224</v>
      </c>
      <c r="AT783" s="224" t="s">
        <v>137</v>
      </c>
      <c r="AU783" s="224" t="s">
        <v>142</v>
      </c>
      <c r="AY783" s="17" t="s">
        <v>135</v>
      </c>
      <c r="BE783" s="225">
        <f>IF(N783="základní",J783,0)</f>
        <v>0</v>
      </c>
      <c r="BF783" s="225">
        <f>IF(N783="snížená",J783,0)</f>
        <v>0</v>
      </c>
      <c r="BG783" s="225">
        <f>IF(N783="zákl. přenesená",J783,0)</f>
        <v>0</v>
      </c>
      <c r="BH783" s="225">
        <f>IF(N783="sníž. přenesená",J783,0)</f>
        <v>0</v>
      </c>
      <c r="BI783" s="225">
        <f>IF(N783="nulová",J783,0)</f>
        <v>0</v>
      </c>
      <c r="BJ783" s="17" t="s">
        <v>142</v>
      </c>
      <c r="BK783" s="225">
        <f>ROUND(I783*H783,2)</f>
        <v>0</v>
      </c>
      <c r="BL783" s="17" t="s">
        <v>224</v>
      </c>
      <c r="BM783" s="224" t="s">
        <v>1246</v>
      </c>
    </row>
    <row r="784" s="12" customFormat="1" ht="22.8" customHeight="1">
      <c r="A784" s="12"/>
      <c r="B784" s="196"/>
      <c r="C784" s="197"/>
      <c r="D784" s="198" t="s">
        <v>77</v>
      </c>
      <c r="E784" s="210" t="s">
        <v>1247</v>
      </c>
      <c r="F784" s="210" t="s">
        <v>1248</v>
      </c>
      <c r="G784" s="197"/>
      <c r="H784" s="197"/>
      <c r="I784" s="200"/>
      <c r="J784" s="211">
        <f>BK784</f>
        <v>0</v>
      </c>
      <c r="K784" s="197"/>
      <c r="L784" s="202"/>
      <c r="M784" s="203"/>
      <c r="N784" s="204"/>
      <c r="O784" s="204"/>
      <c r="P784" s="205">
        <f>SUM(P785:P809)</f>
        <v>0</v>
      </c>
      <c r="Q784" s="204"/>
      <c r="R784" s="205">
        <f>SUM(R785:R809)</f>
        <v>0.54883839999999995</v>
      </c>
      <c r="S784" s="204"/>
      <c r="T784" s="206">
        <f>SUM(T785:T809)</f>
        <v>0</v>
      </c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R784" s="207" t="s">
        <v>142</v>
      </c>
      <c r="AT784" s="208" t="s">
        <v>77</v>
      </c>
      <c r="AU784" s="208" t="s">
        <v>83</v>
      </c>
      <c r="AY784" s="207" t="s">
        <v>135</v>
      </c>
      <c r="BK784" s="209">
        <f>SUM(BK785:BK809)</f>
        <v>0</v>
      </c>
    </row>
    <row r="785" s="2" customFormat="1" ht="16.5" customHeight="1">
      <c r="A785" s="38"/>
      <c r="B785" s="39"/>
      <c r="C785" s="212" t="s">
        <v>1249</v>
      </c>
      <c r="D785" s="212" t="s">
        <v>137</v>
      </c>
      <c r="E785" s="213" t="s">
        <v>1250</v>
      </c>
      <c r="F785" s="214" t="s">
        <v>1251</v>
      </c>
      <c r="G785" s="215" t="s">
        <v>140</v>
      </c>
      <c r="H785" s="216">
        <v>16.199999999999999</v>
      </c>
      <c r="I785" s="217"/>
      <c r="J785" s="218">
        <f>ROUND(I785*H785,2)</f>
        <v>0</v>
      </c>
      <c r="K785" s="219"/>
      <c r="L785" s="44"/>
      <c r="M785" s="220" t="s">
        <v>1</v>
      </c>
      <c r="N785" s="221" t="s">
        <v>44</v>
      </c>
      <c r="O785" s="91"/>
      <c r="P785" s="222">
        <f>O785*H785</f>
        <v>0</v>
      </c>
      <c r="Q785" s="222">
        <v>0</v>
      </c>
      <c r="R785" s="222">
        <f>Q785*H785</f>
        <v>0</v>
      </c>
      <c r="S785" s="222">
        <v>0</v>
      </c>
      <c r="T785" s="223">
        <f>S785*H785</f>
        <v>0</v>
      </c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R785" s="224" t="s">
        <v>224</v>
      </c>
      <c r="AT785" s="224" t="s">
        <v>137</v>
      </c>
      <c r="AU785" s="224" t="s">
        <v>142</v>
      </c>
      <c r="AY785" s="17" t="s">
        <v>135</v>
      </c>
      <c r="BE785" s="225">
        <f>IF(N785="základní",J785,0)</f>
        <v>0</v>
      </c>
      <c r="BF785" s="225">
        <f>IF(N785="snížená",J785,0)</f>
        <v>0</v>
      </c>
      <c r="BG785" s="225">
        <f>IF(N785="zákl. přenesená",J785,0)</f>
        <v>0</v>
      </c>
      <c r="BH785" s="225">
        <f>IF(N785="sníž. přenesená",J785,0)</f>
        <v>0</v>
      </c>
      <c r="BI785" s="225">
        <f>IF(N785="nulová",J785,0)</f>
        <v>0</v>
      </c>
      <c r="BJ785" s="17" t="s">
        <v>142</v>
      </c>
      <c r="BK785" s="225">
        <f>ROUND(I785*H785,2)</f>
        <v>0</v>
      </c>
      <c r="BL785" s="17" t="s">
        <v>224</v>
      </c>
      <c r="BM785" s="224" t="s">
        <v>1252</v>
      </c>
    </row>
    <row r="786" s="13" customFormat="1">
      <c r="A786" s="13"/>
      <c r="B786" s="226"/>
      <c r="C786" s="227"/>
      <c r="D786" s="228" t="s">
        <v>153</v>
      </c>
      <c r="E786" s="229" t="s">
        <v>1</v>
      </c>
      <c r="F786" s="230" t="s">
        <v>446</v>
      </c>
      <c r="G786" s="227"/>
      <c r="H786" s="229" t="s">
        <v>1</v>
      </c>
      <c r="I786" s="231"/>
      <c r="J786" s="227"/>
      <c r="K786" s="227"/>
      <c r="L786" s="232"/>
      <c r="M786" s="233"/>
      <c r="N786" s="234"/>
      <c r="O786" s="234"/>
      <c r="P786" s="234"/>
      <c r="Q786" s="234"/>
      <c r="R786" s="234"/>
      <c r="S786" s="234"/>
      <c r="T786" s="235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6" t="s">
        <v>153</v>
      </c>
      <c r="AU786" s="236" t="s">
        <v>142</v>
      </c>
      <c r="AV786" s="13" t="s">
        <v>83</v>
      </c>
      <c r="AW786" s="13" t="s">
        <v>32</v>
      </c>
      <c r="AX786" s="13" t="s">
        <v>78</v>
      </c>
      <c r="AY786" s="236" t="s">
        <v>135</v>
      </c>
    </row>
    <row r="787" s="14" customFormat="1">
      <c r="A787" s="14"/>
      <c r="B787" s="237"/>
      <c r="C787" s="238"/>
      <c r="D787" s="228" t="s">
        <v>153</v>
      </c>
      <c r="E787" s="239" t="s">
        <v>1</v>
      </c>
      <c r="F787" s="240" t="s">
        <v>433</v>
      </c>
      <c r="G787" s="238"/>
      <c r="H787" s="241">
        <v>8.0999999999999996</v>
      </c>
      <c r="I787" s="242"/>
      <c r="J787" s="238"/>
      <c r="K787" s="238"/>
      <c r="L787" s="243"/>
      <c r="M787" s="244"/>
      <c r="N787" s="245"/>
      <c r="O787" s="245"/>
      <c r="P787" s="245"/>
      <c r="Q787" s="245"/>
      <c r="R787" s="245"/>
      <c r="S787" s="245"/>
      <c r="T787" s="246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47" t="s">
        <v>153</v>
      </c>
      <c r="AU787" s="247" t="s">
        <v>142</v>
      </c>
      <c r="AV787" s="14" t="s">
        <v>142</v>
      </c>
      <c r="AW787" s="14" t="s">
        <v>32</v>
      </c>
      <c r="AX787" s="14" t="s">
        <v>78</v>
      </c>
      <c r="AY787" s="247" t="s">
        <v>135</v>
      </c>
    </row>
    <row r="788" s="13" customFormat="1">
      <c r="A788" s="13"/>
      <c r="B788" s="226"/>
      <c r="C788" s="227"/>
      <c r="D788" s="228" t="s">
        <v>153</v>
      </c>
      <c r="E788" s="229" t="s">
        <v>1</v>
      </c>
      <c r="F788" s="230" t="s">
        <v>448</v>
      </c>
      <c r="G788" s="227"/>
      <c r="H788" s="229" t="s">
        <v>1</v>
      </c>
      <c r="I788" s="231"/>
      <c r="J788" s="227"/>
      <c r="K788" s="227"/>
      <c r="L788" s="232"/>
      <c r="M788" s="233"/>
      <c r="N788" s="234"/>
      <c r="O788" s="234"/>
      <c r="P788" s="234"/>
      <c r="Q788" s="234"/>
      <c r="R788" s="234"/>
      <c r="S788" s="234"/>
      <c r="T788" s="235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6" t="s">
        <v>153</v>
      </c>
      <c r="AU788" s="236" t="s">
        <v>142</v>
      </c>
      <c r="AV788" s="13" t="s">
        <v>83</v>
      </c>
      <c r="AW788" s="13" t="s">
        <v>32</v>
      </c>
      <c r="AX788" s="13" t="s">
        <v>78</v>
      </c>
      <c r="AY788" s="236" t="s">
        <v>135</v>
      </c>
    </row>
    <row r="789" s="14" customFormat="1">
      <c r="A789" s="14"/>
      <c r="B789" s="237"/>
      <c r="C789" s="238"/>
      <c r="D789" s="228" t="s">
        <v>153</v>
      </c>
      <c r="E789" s="239" t="s">
        <v>1</v>
      </c>
      <c r="F789" s="240" t="s">
        <v>433</v>
      </c>
      <c r="G789" s="238"/>
      <c r="H789" s="241">
        <v>8.0999999999999996</v>
      </c>
      <c r="I789" s="242"/>
      <c r="J789" s="238"/>
      <c r="K789" s="238"/>
      <c r="L789" s="243"/>
      <c r="M789" s="244"/>
      <c r="N789" s="245"/>
      <c r="O789" s="245"/>
      <c r="P789" s="245"/>
      <c r="Q789" s="245"/>
      <c r="R789" s="245"/>
      <c r="S789" s="245"/>
      <c r="T789" s="246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47" t="s">
        <v>153</v>
      </c>
      <c r="AU789" s="247" t="s">
        <v>142</v>
      </c>
      <c r="AV789" s="14" t="s">
        <v>142</v>
      </c>
      <c r="AW789" s="14" t="s">
        <v>32</v>
      </c>
      <c r="AX789" s="14" t="s">
        <v>78</v>
      </c>
      <c r="AY789" s="247" t="s">
        <v>135</v>
      </c>
    </row>
    <row r="790" s="15" customFormat="1">
      <c r="A790" s="15"/>
      <c r="B790" s="248"/>
      <c r="C790" s="249"/>
      <c r="D790" s="228" t="s">
        <v>153</v>
      </c>
      <c r="E790" s="250" t="s">
        <v>1</v>
      </c>
      <c r="F790" s="251" t="s">
        <v>158</v>
      </c>
      <c r="G790" s="249"/>
      <c r="H790" s="252">
        <v>16.199999999999999</v>
      </c>
      <c r="I790" s="253"/>
      <c r="J790" s="249"/>
      <c r="K790" s="249"/>
      <c r="L790" s="254"/>
      <c r="M790" s="255"/>
      <c r="N790" s="256"/>
      <c r="O790" s="256"/>
      <c r="P790" s="256"/>
      <c r="Q790" s="256"/>
      <c r="R790" s="256"/>
      <c r="S790" s="256"/>
      <c r="T790" s="257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58" t="s">
        <v>153</v>
      </c>
      <c r="AU790" s="258" t="s">
        <v>142</v>
      </c>
      <c r="AV790" s="15" t="s">
        <v>141</v>
      </c>
      <c r="AW790" s="15" t="s">
        <v>32</v>
      </c>
      <c r="AX790" s="15" t="s">
        <v>83</v>
      </c>
      <c r="AY790" s="258" t="s">
        <v>135</v>
      </c>
    </row>
    <row r="791" s="2" customFormat="1" ht="16.5" customHeight="1">
      <c r="A791" s="38"/>
      <c r="B791" s="39"/>
      <c r="C791" s="212" t="s">
        <v>1253</v>
      </c>
      <c r="D791" s="212" t="s">
        <v>137</v>
      </c>
      <c r="E791" s="213" t="s">
        <v>1254</v>
      </c>
      <c r="F791" s="214" t="s">
        <v>1255</v>
      </c>
      <c r="G791" s="215" t="s">
        <v>140</v>
      </c>
      <c r="H791" s="216">
        <v>16.199999999999999</v>
      </c>
      <c r="I791" s="217"/>
      <c r="J791" s="218">
        <f>ROUND(I791*H791,2)</f>
        <v>0</v>
      </c>
      <c r="K791" s="219"/>
      <c r="L791" s="44"/>
      <c r="M791" s="220" t="s">
        <v>1</v>
      </c>
      <c r="N791" s="221" t="s">
        <v>44</v>
      </c>
      <c r="O791" s="91"/>
      <c r="P791" s="222">
        <f>O791*H791</f>
        <v>0</v>
      </c>
      <c r="Q791" s="222">
        <v>0.00029999999999999997</v>
      </c>
      <c r="R791" s="222">
        <f>Q791*H791</f>
        <v>0.0048599999999999997</v>
      </c>
      <c r="S791" s="222">
        <v>0</v>
      </c>
      <c r="T791" s="223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24" t="s">
        <v>224</v>
      </c>
      <c r="AT791" s="224" t="s">
        <v>137</v>
      </c>
      <c r="AU791" s="224" t="s">
        <v>142</v>
      </c>
      <c r="AY791" s="17" t="s">
        <v>135</v>
      </c>
      <c r="BE791" s="225">
        <f>IF(N791="základní",J791,0)</f>
        <v>0</v>
      </c>
      <c r="BF791" s="225">
        <f>IF(N791="snížená",J791,0)</f>
        <v>0</v>
      </c>
      <c r="BG791" s="225">
        <f>IF(N791="zákl. přenesená",J791,0)</f>
        <v>0</v>
      </c>
      <c r="BH791" s="225">
        <f>IF(N791="sníž. přenesená",J791,0)</f>
        <v>0</v>
      </c>
      <c r="BI791" s="225">
        <f>IF(N791="nulová",J791,0)</f>
        <v>0</v>
      </c>
      <c r="BJ791" s="17" t="s">
        <v>142</v>
      </c>
      <c r="BK791" s="225">
        <f>ROUND(I791*H791,2)</f>
        <v>0</v>
      </c>
      <c r="BL791" s="17" t="s">
        <v>224</v>
      </c>
      <c r="BM791" s="224" t="s">
        <v>1256</v>
      </c>
    </row>
    <row r="792" s="2" customFormat="1" ht="33" customHeight="1">
      <c r="A792" s="38"/>
      <c r="B792" s="39"/>
      <c r="C792" s="212" t="s">
        <v>1257</v>
      </c>
      <c r="D792" s="212" t="s">
        <v>137</v>
      </c>
      <c r="E792" s="213" t="s">
        <v>1258</v>
      </c>
      <c r="F792" s="214" t="s">
        <v>1259</v>
      </c>
      <c r="G792" s="215" t="s">
        <v>146</v>
      </c>
      <c r="H792" s="216">
        <v>18.620000000000001</v>
      </c>
      <c r="I792" s="217"/>
      <c r="J792" s="218">
        <f>ROUND(I792*H792,2)</f>
        <v>0</v>
      </c>
      <c r="K792" s="219"/>
      <c r="L792" s="44"/>
      <c r="M792" s="220" t="s">
        <v>1</v>
      </c>
      <c r="N792" s="221" t="s">
        <v>44</v>
      </c>
      <c r="O792" s="91"/>
      <c r="P792" s="222">
        <f>O792*H792</f>
        <v>0</v>
      </c>
      <c r="Q792" s="222">
        <v>0.00042999999999999999</v>
      </c>
      <c r="R792" s="222">
        <f>Q792*H792</f>
        <v>0.0080066000000000009</v>
      </c>
      <c r="S792" s="222">
        <v>0</v>
      </c>
      <c r="T792" s="223">
        <f>S792*H792</f>
        <v>0</v>
      </c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R792" s="224" t="s">
        <v>224</v>
      </c>
      <c r="AT792" s="224" t="s">
        <v>137</v>
      </c>
      <c r="AU792" s="224" t="s">
        <v>142</v>
      </c>
      <c r="AY792" s="17" t="s">
        <v>135</v>
      </c>
      <c r="BE792" s="225">
        <f>IF(N792="základní",J792,0)</f>
        <v>0</v>
      </c>
      <c r="BF792" s="225">
        <f>IF(N792="snížená",J792,0)</f>
        <v>0</v>
      </c>
      <c r="BG792" s="225">
        <f>IF(N792="zákl. přenesená",J792,0)</f>
        <v>0</v>
      </c>
      <c r="BH792" s="225">
        <f>IF(N792="sníž. přenesená",J792,0)</f>
        <v>0</v>
      </c>
      <c r="BI792" s="225">
        <f>IF(N792="nulová",J792,0)</f>
        <v>0</v>
      </c>
      <c r="BJ792" s="17" t="s">
        <v>142</v>
      </c>
      <c r="BK792" s="225">
        <f>ROUND(I792*H792,2)</f>
        <v>0</v>
      </c>
      <c r="BL792" s="17" t="s">
        <v>224</v>
      </c>
      <c r="BM792" s="224" t="s">
        <v>1260</v>
      </c>
    </row>
    <row r="793" s="13" customFormat="1">
      <c r="A793" s="13"/>
      <c r="B793" s="226"/>
      <c r="C793" s="227"/>
      <c r="D793" s="228" t="s">
        <v>153</v>
      </c>
      <c r="E793" s="229" t="s">
        <v>1</v>
      </c>
      <c r="F793" s="230" t="s">
        <v>446</v>
      </c>
      <c r="G793" s="227"/>
      <c r="H793" s="229" t="s">
        <v>1</v>
      </c>
      <c r="I793" s="231"/>
      <c r="J793" s="227"/>
      <c r="K793" s="227"/>
      <c r="L793" s="232"/>
      <c r="M793" s="233"/>
      <c r="N793" s="234"/>
      <c r="O793" s="234"/>
      <c r="P793" s="234"/>
      <c r="Q793" s="234"/>
      <c r="R793" s="234"/>
      <c r="S793" s="234"/>
      <c r="T793" s="235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36" t="s">
        <v>153</v>
      </c>
      <c r="AU793" s="236" t="s">
        <v>142</v>
      </c>
      <c r="AV793" s="13" t="s">
        <v>83</v>
      </c>
      <c r="AW793" s="13" t="s">
        <v>32</v>
      </c>
      <c r="AX793" s="13" t="s">
        <v>78</v>
      </c>
      <c r="AY793" s="236" t="s">
        <v>135</v>
      </c>
    </row>
    <row r="794" s="14" customFormat="1">
      <c r="A794" s="14"/>
      <c r="B794" s="237"/>
      <c r="C794" s="238"/>
      <c r="D794" s="228" t="s">
        <v>153</v>
      </c>
      <c r="E794" s="239" t="s">
        <v>1</v>
      </c>
      <c r="F794" s="240" t="s">
        <v>1261</v>
      </c>
      <c r="G794" s="238"/>
      <c r="H794" s="241">
        <v>8.7599999999999998</v>
      </c>
      <c r="I794" s="242"/>
      <c r="J794" s="238"/>
      <c r="K794" s="238"/>
      <c r="L794" s="243"/>
      <c r="M794" s="244"/>
      <c r="N794" s="245"/>
      <c r="O794" s="245"/>
      <c r="P794" s="245"/>
      <c r="Q794" s="245"/>
      <c r="R794" s="245"/>
      <c r="S794" s="245"/>
      <c r="T794" s="246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47" t="s">
        <v>153</v>
      </c>
      <c r="AU794" s="247" t="s">
        <v>142</v>
      </c>
      <c r="AV794" s="14" t="s">
        <v>142</v>
      </c>
      <c r="AW794" s="14" t="s">
        <v>32</v>
      </c>
      <c r="AX794" s="14" t="s">
        <v>78</v>
      </c>
      <c r="AY794" s="247" t="s">
        <v>135</v>
      </c>
    </row>
    <row r="795" s="13" customFormat="1">
      <c r="A795" s="13"/>
      <c r="B795" s="226"/>
      <c r="C795" s="227"/>
      <c r="D795" s="228" t="s">
        <v>153</v>
      </c>
      <c r="E795" s="229" t="s">
        <v>1</v>
      </c>
      <c r="F795" s="230" t="s">
        <v>448</v>
      </c>
      <c r="G795" s="227"/>
      <c r="H795" s="229" t="s">
        <v>1</v>
      </c>
      <c r="I795" s="231"/>
      <c r="J795" s="227"/>
      <c r="K795" s="227"/>
      <c r="L795" s="232"/>
      <c r="M795" s="233"/>
      <c r="N795" s="234"/>
      <c r="O795" s="234"/>
      <c r="P795" s="234"/>
      <c r="Q795" s="234"/>
      <c r="R795" s="234"/>
      <c r="S795" s="234"/>
      <c r="T795" s="235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6" t="s">
        <v>153</v>
      </c>
      <c r="AU795" s="236" t="s">
        <v>142</v>
      </c>
      <c r="AV795" s="13" t="s">
        <v>83</v>
      </c>
      <c r="AW795" s="13" t="s">
        <v>32</v>
      </c>
      <c r="AX795" s="13" t="s">
        <v>78</v>
      </c>
      <c r="AY795" s="236" t="s">
        <v>135</v>
      </c>
    </row>
    <row r="796" s="14" customFormat="1">
      <c r="A796" s="14"/>
      <c r="B796" s="237"/>
      <c r="C796" s="238"/>
      <c r="D796" s="228" t="s">
        <v>153</v>
      </c>
      <c r="E796" s="239" t="s">
        <v>1</v>
      </c>
      <c r="F796" s="240" t="s">
        <v>1262</v>
      </c>
      <c r="G796" s="238"/>
      <c r="H796" s="241">
        <v>9.8599999999999994</v>
      </c>
      <c r="I796" s="242"/>
      <c r="J796" s="238"/>
      <c r="K796" s="238"/>
      <c r="L796" s="243"/>
      <c r="M796" s="244"/>
      <c r="N796" s="245"/>
      <c r="O796" s="245"/>
      <c r="P796" s="245"/>
      <c r="Q796" s="245"/>
      <c r="R796" s="245"/>
      <c r="S796" s="245"/>
      <c r="T796" s="246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47" t="s">
        <v>153</v>
      </c>
      <c r="AU796" s="247" t="s">
        <v>142</v>
      </c>
      <c r="AV796" s="14" t="s">
        <v>142</v>
      </c>
      <c r="AW796" s="14" t="s">
        <v>32</v>
      </c>
      <c r="AX796" s="14" t="s">
        <v>78</v>
      </c>
      <c r="AY796" s="247" t="s">
        <v>135</v>
      </c>
    </row>
    <row r="797" s="15" customFormat="1">
      <c r="A797" s="15"/>
      <c r="B797" s="248"/>
      <c r="C797" s="249"/>
      <c r="D797" s="228" t="s">
        <v>153</v>
      </c>
      <c r="E797" s="250" t="s">
        <v>1</v>
      </c>
      <c r="F797" s="251" t="s">
        <v>158</v>
      </c>
      <c r="G797" s="249"/>
      <c r="H797" s="252">
        <v>18.619999999999997</v>
      </c>
      <c r="I797" s="253"/>
      <c r="J797" s="249"/>
      <c r="K797" s="249"/>
      <c r="L797" s="254"/>
      <c r="M797" s="255"/>
      <c r="N797" s="256"/>
      <c r="O797" s="256"/>
      <c r="P797" s="256"/>
      <c r="Q797" s="256"/>
      <c r="R797" s="256"/>
      <c r="S797" s="256"/>
      <c r="T797" s="257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T797" s="258" t="s">
        <v>153</v>
      </c>
      <c r="AU797" s="258" t="s">
        <v>142</v>
      </c>
      <c r="AV797" s="15" t="s">
        <v>141</v>
      </c>
      <c r="AW797" s="15" t="s">
        <v>32</v>
      </c>
      <c r="AX797" s="15" t="s">
        <v>83</v>
      </c>
      <c r="AY797" s="258" t="s">
        <v>135</v>
      </c>
    </row>
    <row r="798" s="2" customFormat="1" ht="33" customHeight="1">
      <c r="A798" s="38"/>
      <c r="B798" s="39"/>
      <c r="C798" s="259" t="s">
        <v>1263</v>
      </c>
      <c r="D798" s="259" t="s">
        <v>205</v>
      </c>
      <c r="E798" s="260" t="s">
        <v>1264</v>
      </c>
      <c r="F798" s="261" t="s">
        <v>1265</v>
      </c>
      <c r="G798" s="262" t="s">
        <v>140</v>
      </c>
      <c r="H798" s="263">
        <v>2.048</v>
      </c>
      <c r="I798" s="264"/>
      <c r="J798" s="265">
        <f>ROUND(I798*H798,2)</f>
        <v>0</v>
      </c>
      <c r="K798" s="266"/>
      <c r="L798" s="267"/>
      <c r="M798" s="268" t="s">
        <v>1</v>
      </c>
      <c r="N798" s="269" t="s">
        <v>44</v>
      </c>
      <c r="O798" s="91"/>
      <c r="P798" s="222">
        <f>O798*H798</f>
        <v>0</v>
      </c>
      <c r="Q798" s="222">
        <v>0.021999999999999999</v>
      </c>
      <c r="R798" s="222">
        <f>Q798*H798</f>
        <v>0.045055999999999999</v>
      </c>
      <c r="S798" s="222">
        <v>0</v>
      </c>
      <c r="T798" s="223">
        <f>S798*H798</f>
        <v>0</v>
      </c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R798" s="224" t="s">
        <v>321</v>
      </c>
      <c r="AT798" s="224" t="s">
        <v>205</v>
      </c>
      <c r="AU798" s="224" t="s">
        <v>142</v>
      </c>
      <c r="AY798" s="17" t="s">
        <v>135</v>
      </c>
      <c r="BE798" s="225">
        <f>IF(N798="základní",J798,0)</f>
        <v>0</v>
      </c>
      <c r="BF798" s="225">
        <f>IF(N798="snížená",J798,0)</f>
        <v>0</v>
      </c>
      <c r="BG798" s="225">
        <f>IF(N798="zákl. přenesená",J798,0)</f>
        <v>0</v>
      </c>
      <c r="BH798" s="225">
        <f>IF(N798="sníž. přenesená",J798,0)</f>
        <v>0</v>
      </c>
      <c r="BI798" s="225">
        <f>IF(N798="nulová",J798,0)</f>
        <v>0</v>
      </c>
      <c r="BJ798" s="17" t="s">
        <v>142</v>
      </c>
      <c r="BK798" s="225">
        <f>ROUND(I798*H798,2)</f>
        <v>0</v>
      </c>
      <c r="BL798" s="17" t="s">
        <v>224</v>
      </c>
      <c r="BM798" s="224" t="s">
        <v>1266</v>
      </c>
    </row>
    <row r="799" s="14" customFormat="1">
      <c r="A799" s="14"/>
      <c r="B799" s="237"/>
      <c r="C799" s="238"/>
      <c r="D799" s="228" t="s">
        <v>153</v>
      </c>
      <c r="E799" s="238"/>
      <c r="F799" s="240" t="s">
        <v>1267</v>
      </c>
      <c r="G799" s="238"/>
      <c r="H799" s="241">
        <v>2.048</v>
      </c>
      <c r="I799" s="242"/>
      <c r="J799" s="238"/>
      <c r="K799" s="238"/>
      <c r="L799" s="243"/>
      <c r="M799" s="244"/>
      <c r="N799" s="245"/>
      <c r="O799" s="245"/>
      <c r="P799" s="245"/>
      <c r="Q799" s="245"/>
      <c r="R799" s="245"/>
      <c r="S799" s="245"/>
      <c r="T799" s="246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47" t="s">
        <v>153</v>
      </c>
      <c r="AU799" s="247" t="s">
        <v>142</v>
      </c>
      <c r="AV799" s="14" t="s">
        <v>142</v>
      </c>
      <c r="AW799" s="14" t="s">
        <v>4</v>
      </c>
      <c r="AX799" s="14" t="s">
        <v>83</v>
      </c>
      <c r="AY799" s="247" t="s">
        <v>135</v>
      </c>
    </row>
    <row r="800" s="2" customFormat="1" ht="33" customHeight="1">
      <c r="A800" s="38"/>
      <c r="B800" s="39"/>
      <c r="C800" s="212" t="s">
        <v>1268</v>
      </c>
      <c r="D800" s="212" t="s">
        <v>137</v>
      </c>
      <c r="E800" s="213" t="s">
        <v>1269</v>
      </c>
      <c r="F800" s="214" t="s">
        <v>1270</v>
      </c>
      <c r="G800" s="215" t="s">
        <v>140</v>
      </c>
      <c r="H800" s="216">
        <v>16.199999999999999</v>
      </c>
      <c r="I800" s="217"/>
      <c r="J800" s="218">
        <f>ROUND(I800*H800,2)</f>
        <v>0</v>
      </c>
      <c r="K800" s="219"/>
      <c r="L800" s="44"/>
      <c r="M800" s="220" t="s">
        <v>1</v>
      </c>
      <c r="N800" s="221" t="s">
        <v>44</v>
      </c>
      <c r="O800" s="91"/>
      <c r="P800" s="222">
        <f>O800*H800</f>
        <v>0</v>
      </c>
      <c r="Q800" s="222">
        <v>0.0060000000000000001</v>
      </c>
      <c r="R800" s="222">
        <f>Q800*H800</f>
        <v>0.097199999999999995</v>
      </c>
      <c r="S800" s="222">
        <v>0</v>
      </c>
      <c r="T800" s="223">
        <f>S800*H800</f>
        <v>0</v>
      </c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  <c r="AE800" s="38"/>
      <c r="AR800" s="224" t="s">
        <v>224</v>
      </c>
      <c r="AT800" s="224" t="s">
        <v>137</v>
      </c>
      <c r="AU800" s="224" t="s">
        <v>142</v>
      </c>
      <c r="AY800" s="17" t="s">
        <v>135</v>
      </c>
      <c r="BE800" s="225">
        <f>IF(N800="základní",J800,0)</f>
        <v>0</v>
      </c>
      <c r="BF800" s="225">
        <f>IF(N800="snížená",J800,0)</f>
        <v>0</v>
      </c>
      <c r="BG800" s="225">
        <f>IF(N800="zákl. přenesená",J800,0)</f>
        <v>0</v>
      </c>
      <c r="BH800" s="225">
        <f>IF(N800="sníž. přenesená",J800,0)</f>
        <v>0</v>
      </c>
      <c r="BI800" s="225">
        <f>IF(N800="nulová",J800,0)</f>
        <v>0</v>
      </c>
      <c r="BJ800" s="17" t="s">
        <v>142</v>
      </c>
      <c r="BK800" s="225">
        <f>ROUND(I800*H800,2)</f>
        <v>0</v>
      </c>
      <c r="BL800" s="17" t="s">
        <v>224</v>
      </c>
      <c r="BM800" s="224" t="s">
        <v>1271</v>
      </c>
    </row>
    <row r="801" s="2" customFormat="1" ht="33" customHeight="1">
      <c r="A801" s="38"/>
      <c r="B801" s="39"/>
      <c r="C801" s="259" t="s">
        <v>1272</v>
      </c>
      <c r="D801" s="259" t="s">
        <v>205</v>
      </c>
      <c r="E801" s="260" t="s">
        <v>1264</v>
      </c>
      <c r="F801" s="261" t="s">
        <v>1265</v>
      </c>
      <c r="G801" s="262" t="s">
        <v>140</v>
      </c>
      <c r="H801" s="263">
        <v>17.82</v>
      </c>
      <c r="I801" s="264"/>
      <c r="J801" s="265">
        <f>ROUND(I801*H801,2)</f>
        <v>0</v>
      </c>
      <c r="K801" s="266"/>
      <c r="L801" s="267"/>
      <c r="M801" s="268" t="s">
        <v>1</v>
      </c>
      <c r="N801" s="269" t="s">
        <v>44</v>
      </c>
      <c r="O801" s="91"/>
      <c r="P801" s="222">
        <f>O801*H801</f>
        <v>0</v>
      </c>
      <c r="Q801" s="222">
        <v>0.021999999999999999</v>
      </c>
      <c r="R801" s="222">
        <f>Q801*H801</f>
        <v>0.39204</v>
      </c>
      <c r="S801" s="222">
        <v>0</v>
      </c>
      <c r="T801" s="223">
        <f>S801*H801</f>
        <v>0</v>
      </c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  <c r="AE801" s="38"/>
      <c r="AR801" s="224" t="s">
        <v>321</v>
      </c>
      <c r="AT801" s="224" t="s">
        <v>205</v>
      </c>
      <c r="AU801" s="224" t="s">
        <v>142</v>
      </c>
      <c r="AY801" s="17" t="s">
        <v>135</v>
      </c>
      <c r="BE801" s="225">
        <f>IF(N801="základní",J801,0)</f>
        <v>0</v>
      </c>
      <c r="BF801" s="225">
        <f>IF(N801="snížená",J801,0)</f>
        <v>0</v>
      </c>
      <c r="BG801" s="225">
        <f>IF(N801="zákl. přenesená",J801,0)</f>
        <v>0</v>
      </c>
      <c r="BH801" s="225">
        <f>IF(N801="sníž. přenesená",J801,0)</f>
        <v>0</v>
      </c>
      <c r="BI801" s="225">
        <f>IF(N801="nulová",J801,0)</f>
        <v>0</v>
      </c>
      <c r="BJ801" s="17" t="s">
        <v>142</v>
      </c>
      <c r="BK801" s="225">
        <f>ROUND(I801*H801,2)</f>
        <v>0</v>
      </c>
      <c r="BL801" s="17" t="s">
        <v>224</v>
      </c>
      <c r="BM801" s="224" t="s">
        <v>1273</v>
      </c>
    </row>
    <row r="802" s="14" customFormat="1">
      <c r="A802" s="14"/>
      <c r="B802" s="237"/>
      <c r="C802" s="238"/>
      <c r="D802" s="228" t="s">
        <v>153</v>
      </c>
      <c r="E802" s="238"/>
      <c r="F802" s="240" t="s">
        <v>1274</v>
      </c>
      <c r="G802" s="238"/>
      <c r="H802" s="241">
        <v>17.82</v>
      </c>
      <c r="I802" s="242"/>
      <c r="J802" s="238"/>
      <c r="K802" s="238"/>
      <c r="L802" s="243"/>
      <c r="M802" s="244"/>
      <c r="N802" s="245"/>
      <c r="O802" s="245"/>
      <c r="P802" s="245"/>
      <c r="Q802" s="245"/>
      <c r="R802" s="245"/>
      <c r="S802" s="245"/>
      <c r="T802" s="246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47" t="s">
        <v>153</v>
      </c>
      <c r="AU802" s="247" t="s">
        <v>142</v>
      </c>
      <c r="AV802" s="14" t="s">
        <v>142</v>
      </c>
      <c r="AW802" s="14" t="s">
        <v>4</v>
      </c>
      <c r="AX802" s="14" t="s">
        <v>83</v>
      </c>
      <c r="AY802" s="247" t="s">
        <v>135</v>
      </c>
    </row>
    <row r="803" s="2" customFormat="1" ht="16.5" customHeight="1">
      <c r="A803" s="38"/>
      <c r="B803" s="39"/>
      <c r="C803" s="212" t="s">
        <v>1275</v>
      </c>
      <c r="D803" s="212" t="s">
        <v>137</v>
      </c>
      <c r="E803" s="213" t="s">
        <v>1276</v>
      </c>
      <c r="F803" s="214" t="s">
        <v>1277</v>
      </c>
      <c r="G803" s="215" t="s">
        <v>146</v>
      </c>
      <c r="H803" s="216">
        <v>18.620000000000001</v>
      </c>
      <c r="I803" s="217"/>
      <c r="J803" s="218">
        <f>ROUND(I803*H803,2)</f>
        <v>0</v>
      </c>
      <c r="K803" s="219"/>
      <c r="L803" s="44"/>
      <c r="M803" s="220" t="s">
        <v>1</v>
      </c>
      <c r="N803" s="221" t="s">
        <v>44</v>
      </c>
      <c r="O803" s="91"/>
      <c r="P803" s="222">
        <f>O803*H803</f>
        <v>0</v>
      </c>
      <c r="Q803" s="222">
        <v>9.0000000000000006E-05</v>
      </c>
      <c r="R803" s="222">
        <f>Q803*H803</f>
        <v>0.0016758000000000003</v>
      </c>
      <c r="S803" s="222">
        <v>0</v>
      </c>
      <c r="T803" s="223">
        <f>S803*H803</f>
        <v>0</v>
      </c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R803" s="224" t="s">
        <v>224</v>
      </c>
      <c r="AT803" s="224" t="s">
        <v>137</v>
      </c>
      <c r="AU803" s="224" t="s">
        <v>142</v>
      </c>
      <c r="AY803" s="17" t="s">
        <v>135</v>
      </c>
      <c r="BE803" s="225">
        <f>IF(N803="základní",J803,0)</f>
        <v>0</v>
      </c>
      <c r="BF803" s="225">
        <f>IF(N803="snížená",J803,0)</f>
        <v>0</v>
      </c>
      <c r="BG803" s="225">
        <f>IF(N803="zákl. přenesená",J803,0)</f>
        <v>0</v>
      </c>
      <c r="BH803" s="225">
        <f>IF(N803="sníž. přenesená",J803,0)</f>
        <v>0</v>
      </c>
      <c r="BI803" s="225">
        <f>IF(N803="nulová",J803,0)</f>
        <v>0</v>
      </c>
      <c r="BJ803" s="17" t="s">
        <v>142</v>
      </c>
      <c r="BK803" s="225">
        <f>ROUND(I803*H803,2)</f>
        <v>0</v>
      </c>
      <c r="BL803" s="17" t="s">
        <v>224</v>
      </c>
      <c r="BM803" s="224" t="s">
        <v>1278</v>
      </c>
    </row>
    <row r="804" s="13" customFormat="1">
      <c r="A804" s="13"/>
      <c r="B804" s="226"/>
      <c r="C804" s="227"/>
      <c r="D804" s="228" t="s">
        <v>153</v>
      </c>
      <c r="E804" s="229" t="s">
        <v>1</v>
      </c>
      <c r="F804" s="230" t="s">
        <v>446</v>
      </c>
      <c r="G804" s="227"/>
      <c r="H804" s="229" t="s">
        <v>1</v>
      </c>
      <c r="I804" s="231"/>
      <c r="J804" s="227"/>
      <c r="K804" s="227"/>
      <c r="L804" s="232"/>
      <c r="M804" s="233"/>
      <c r="N804" s="234"/>
      <c r="O804" s="234"/>
      <c r="P804" s="234"/>
      <c r="Q804" s="234"/>
      <c r="R804" s="234"/>
      <c r="S804" s="234"/>
      <c r="T804" s="235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36" t="s">
        <v>153</v>
      </c>
      <c r="AU804" s="236" t="s">
        <v>142</v>
      </c>
      <c r="AV804" s="13" t="s">
        <v>83</v>
      </c>
      <c r="AW804" s="13" t="s">
        <v>32</v>
      </c>
      <c r="AX804" s="13" t="s">
        <v>78</v>
      </c>
      <c r="AY804" s="236" t="s">
        <v>135</v>
      </c>
    </row>
    <row r="805" s="14" customFormat="1">
      <c r="A805" s="14"/>
      <c r="B805" s="237"/>
      <c r="C805" s="238"/>
      <c r="D805" s="228" t="s">
        <v>153</v>
      </c>
      <c r="E805" s="239" t="s">
        <v>1</v>
      </c>
      <c r="F805" s="240" t="s">
        <v>1261</v>
      </c>
      <c r="G805" s="238"/>
      <c r="H805" s="241">
        <v>8.7599999999999998</v>
      </c>
      <c r="I805" s="242"/>
      <c r="J805" s="238"/>
      <c r="K805" s="238"/>
      <c r="L805" s="243"/>
      <c r="M805" s="244"/>
      <c r="N805" s="245"/>
      <c r="O805" s="245"/>
      <c r="P805" s="245"/>
      <c r="Q805" s="245"/>
      <c r="R805" s="245"/>
      <c r="S805" s="245"/>
      <c r="T805" s="246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47" t="s">
        <v>153</v>
      </c>
      <c r="AU805" s="247" t="s">
        <v>142</v>
      </c>
      <c r="AV805" s="14" t="s">
        <v>142</v>
      </c>
      <c r="AW805" s="14" t="s">
        <v>32</v>
      </c>
      <c r="AX805" s="14" t="s">
        <v>78</v>
      </c>
      <c r="AY805" s="247" t="s">
        <v>135</v>
      </c>
    </row>
    <row r="806" s="13" customFormat="1">
      <c r="A806" s="13"/>
      <c r="B806" s="226"/>
      <c r="C806" s="227"/>
      <c r="D806" s="228" t="s">
        <v>153</v>
      </c>
      <c r="E806" s="229" t="s">
        <v>1</v>
      </c>
      <c r="F806" s="230" t="s">
        <v>448</v>
      </c>
      <c r="G806" s="227"/>
      <c r="H806" s="229" t="s">
        <v>1</v>
      </c>
      <c r="I806" s="231"/>
      <c r="J806" s="227"/>
      <c r="K806" s="227"/>
      <c r="L806" s="232"/>
      <c r="M806" s="233"/>
      <c r="N806" s="234"/>
      <c r="O806" s="234"/>
      <c r="P806" s="234"/>
      <c r="Q806" s="234"/>
      <c r="R806" s="234"/>
      <c r="S806" s="234"/>
      <c r="T806" s="235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6" t="s">
        <v>153</v>
      </c>
      <c r="AU806" s="236" t="s">
        <v>142</v>
      </c>
      <c r="AV806" s="13" t="s">
        <v>83</v>
      </c>
      <c r="AW806" s="13" t="s">
        <v>32</v>
      </c>
      <c r="AX806" s="13" t="s">
        <v>78</v>
      </c>
      <c r="AY806" s="236" t="s">
        <v>135</v>
      </c>
    </row>
    <row r="807" s="14" customFormat="1">
      <c r="A807" s="14"/>
      <c r="B807" s="237"/>
      <c r="C807" s="238"/>
      <c r="D807" s="228" t="s">
        <v>153</v>
      </c>
      <c r="E807" s="239" t="s">
        <v>1</v>
      </c>
      <c r="F807" s="240" t="s">
        <v>1262</v>
      </c>
      <c r="G807" s="238"/>
      <c r="H807" s="241">
        <v>9.8599999999999994</v>
      </c>
      <c r="I807" s="242"/>
      <c r="J807" s="238"/>
      <c r="K807" s="238"/>
      <c r="L807" s="243"/>
      <c r="M807" s="244"/>
      <c r="N807" s="245"/>
      <c r="O807" s="245"/>
      <c r="P807" s="245"/>
      <c r="Q807" s="245"/>
      <c r="R807" s="245"/>
      <c r="S807" s="245"/>
      <c r="T807" s="246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47" t="s">
        <v>153</v>
      </c>
      <c r="AU807" s="247" t="s">
        <v>142</v>
      </c>
      <c r="AV807" s="14" t="s">
        <v>142</v>
      </c>
      <c r="AW807" s="14" t="s">
        <v>32</v>
      </c>
      <c r="AX807" s="14" t="s">
        <v>78</v>
      </c>
      <c r="AY807" s="247" t="s">
        <v>135</v>
      </c>
    </row>
    <row r="808" s="15" customFormat="1">
      <c r="A808" s="15"/>
      <c r="B808" s="248"/>
      <c r="C808" s="249"/>
      <c r="D808" s="228" t="s">
        <v>153</v>
      </c>
      <c r="E808" s="250" t="s">
        <v>1</v>
      </c>
      <c r="F808" s="251" t="s">
        <v>158</v>
      </c>
      <c r="G808" s="249"/>
      <c r="H808" s="252">
        <v>18.619999999999997</v>
      </c>
      <c r="I808" s="253"/>
      <c r="J808" s="249"/>
      <c r="K808" s="249"/>
      <c r="L808" s="254"/>
      <c r="M808" s="255"/>
      <c r="N808" s="256"/>
      <c r="O808" s="256"/>
      <c r="P808" s="256"/>
      <c r="Q808" s="256"/>
      <c r="R808" s="256"/>
      <c r="S808" s="256"/>
      <c r="T808" s="257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58" t="s">
        <v>153</v>
      </c>
      <c r="AU808" s="258" t="s">
        <v>142</v>
      </c>
      <c r="AV808" s="15" t="s">
        <v>141</v>
      </c>
      <c r="AW808" s="15" t="s">
        <v>32</v>
      </c>
      <c r="AX808" s="15" t="s">
        <v>83</v>
      </c>
      <c r="AY808" s="258" t="s">
        <v>135</v>
      </c>
    </row>
    <row r="809" s="2" customFormat="1" ht="24.15" customHeight="1">
      <c r="A809" s="38"/>
      <c r="B809" s="39"/>
      <c r="C809" s="212" t="s">
        <v>1279</v>
      </c>
      <c r="D809" s="212" t="s">
        <v>137</v>
      </c>
      <c r="E809" s="213" t="s">
        <v>1280</v>
      </c>
      <c r="F809" s="214" t="s">
        <v>1281</v>
      </c>
      <c r="G809" s="215" t="s">
        <v>191</v>
      </c>
      <c r="H809" s="216">
        <v>0.54900000000000004</v>
      </c>
      <c r="I809" s="217"/>
      <c r="J809" s="218">
        <f>ROUND(I809*H809,2)</f>
        <v>0</v>
      </c>
      <c r="K809" s="219"/>
      <c r="L809" s="44"/>
      <c r="M809" s="220" t="s">
        <v>1</v>
      </c>
      <c r="N809" s="221" t="s">
        <v>44</v>
      </c>
      <c r="O809" s="91"/>
      <c r="P809" s="222">
        <f>O809*H809</f>
        <v>0</v>
      </c>
      <c r="Q809" s="222">
        <v>0</v>
      </c>
      <c r="R809" s="222">
        <f>Q809*H809</f>
        <v>0</v>
      </c>
      <c r="S809" s="222">
        <v>0</v>
      </c>
      <c r="T809" s="223">
        <f>S809*H809</f>
        <v>0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224" t="s">
        <v>224</v>
      </c>
      <c r="AT809" s="224" t="s">
        <v>137</v>
      </c>
      <c r="AU809" s="224" t="s">
        <v>142</v>
      </c>
      <c r="AY809" s="17" t="s">
        <v>135</v>
      </c>
      <c r="BE809" s="225">
        <f>IF(N809="základní",J809,0)</f>
        <v>0</v>
      </c>
      <c r="BF809" s="225">
        <f>IF(N809="snížená",J809,0)</f>
        <v>0</v>
      </c>
      <c r="BG809" s="225">
        <f>IF(N809="zákl. přenesená",J809,0)</f>
        <v>0</v>
      </c>
      <c r="BH809" s="225">
        <f>IF(N809="sníž. přenesená",J809,0)</f>
        <v>0</v>
      </c>
      <c r="BI809" s="225">
        <f>IF(N809="nulová",J809,0)</f>
        <v>0</v>
      </c>
      <c r="BJ809" s="17" t="s">
        <v>142</v>
      </c>
      <c r="BK809" s="225">
        <f>ROUND(I809*H809,2)</f>
        <v>0</v>
      </c>
      <c r="BL809" s="17" t="s">
        <v>224</v>
      </c>
      <c r="BM809" s="224" t="s">
        <v>1282</v>
      </c>
    </row>
    <row r="810" s="12" customFormat="1" ht="22.8" customHeight="1">
      <c r="A810" s="12"/>
      <c r="B810" s="196"/>
      <c r="C810" s="197"/>
      <c r="D810" s="198" t="s">
        <v>77</v>
      </c>
      <c r="E810" s="210" t="s">
        <v>1283</v>
      </c>
      <c r="F810" s="210" t="s">
        <v>1284</v>
      </c>
      <c r="G810" s="197"/>
      <c r="H810" s="197"/>
      <c r="I810" s="200"/>
      <c r="J810" s="211">
        <f>BK810</f>
        <v>0</v>
      </c>
      <c r="K810" s="197"/>
      <c r="L810" s="202"/>
      <c r="M810" s="203"/>
      <c r="N810" s="204"/>
      <c r="O810" s="204"/>
      <c r="P810" s="205">
        <f>SUM(P811:P820)</f>
        <v>0</v>
      </c>
      <c r="Q810" s="204"/>
      <c r="R810" s="205">
        <f>SUM(R811:R820)</f>
        <v>0.00088587999999999991</v>
      </c>
      <c r="S810" s="204"/>
      <c r="T810" s="206">
        <f>SUM(T811:T820)</f>
        <v>0</v>
      </c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R810" s="207" t="s">
        <v>142</v>
      </c>
      <c r="AT810" s="208" t="s">
        <v>77</v>
      </c>
      <c r="AU810" s="208" t="s">
        <v>83</v>
      </c>
      <c r="AY810" s="207" t="s">
        <v>135</v>
      </c>
      <c r="BK810" s="209">
        <f>SUM(BK811:BK820)</f>
        <v>0</v>
      </c>
    </row>
    <row r="811" s="2" customFormat="1" ht="16.5" customHeight="1">
      <c r="A811" s="38"/>
      <c r="B811" s="39"/>
      <c r="C811" s="212" t="s">
        <v>1285</v>
      </c>
      <c r="D811" s="212" t="s">
        <v>137</v>
      </c>
      <c r="E811" s="213" t="s">
        <v>1286</v>
      </c>
      <c r="F811" s="214" t="s">
        <v>1287</v>
      </c>
      <c r="G811" s="215" t="s">
        <v>146</v>
      </c>
      <c r="H811" s="216">
        <v>2.5</v>
      </c>
      <c r="I811" s="217"/>
      <c r="J811" s="218">
        <f>ROUND(I811*H811,2)</f>
        <v>0</v>
      </c>
      <c r="K811" s="219"/>
      <c r="L811" s="44"/>
      <c r="M811" s="220" t="s">
        <v>1</v>
      </c>
      <c r="N811" s="221" t="s">
        <v>44</v>
      </c>
      <c r="O811" s="91"/>
      <c r="P811" s="222">
        <f>O811*H811</f>
        <v>0</v>
      </c>
      <c r="Q811" s="222">
        <v>1.0000000000000001E-05</v>
      </c>
      <c r="R811" s="222">
        <f>Q811*H811</f>
        <v>2.5000000000000001E-05</v>
      </c>
      <c r="S811" s="222">
        <v>0</v>
      </c>
      <c r="T811" s="223">
        <f>S811*H811</f>
        <v>0</v>
      </c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R811" s="224" t="s">
        <v>224</v>
      </c>
      <c r="AT811" s="224" t="s">
        <v>137</v>
      </c>
      <c r="AU811" s="224" t="s">
        <v>142</v>
      </c>
      <c r="AY811" s="17" t="s">
        <v>135</v>
      </c>
      <c r="BE811" s="225">
        <f>IF(N811="základní",J811,0)</f>
        <v>0</v>
      </c>
      <c r="BF811" s="225">
        <f>IF(N811="snížená",J811,0)</f>
        <v>0</v>
      </c>
      <c r="BG811" s="225">
        <f>IF(N811="zákl. přenesená",J811,0)</f>
        <v>0</v>
      </c>
      <c r="BH811" s="225">
        <f>IF(N811="sníž. přenesená",J811,0)</f>
        <v>0</v>
      </c>
      <c r="BI811" s="225">
        <f>IF(N811="nulová",J811,0)</f>
        <v>0</v>
      </c>
      <c r="BJ811" s="17" t="s">
        <v>142</v>
      </c>
      <c r="BK811" s="225">
        <f>ROUND(I811*H811,2)</f>
        <v>0</v>
      </c>
      <c r="BL811" s="17" t="s">
        <v>224</v>
      </c>
      <c r="BM811" s="224" t="s">
        <v>1288</v>
      </c>
    </row>
    <row r="812" s="13" customFormat="1">
      <c r="A812" s="13"/>
      <c r="B812" s="226"/>
      <c r="C812" s="227"/>
      <c r="D812" s="228" t="s">
        <v>153</v>
      </c>
      <c r="E812" s="229" t="s">
        <v>1</v>
      </c>
      <c r="F812" s="230" t="s">
        <v>320</v>
      </c>
      <c r="G812" s="227"/>
      <c r="H812" s="229" t="s">
        <v>1</v>
      </c>
      <c r="I812" s="231"/>
      <c r="J812" s="227"/>
      <c r="K812" s="227"/>
      <c r="L812" s="232"/>
      <c r="M812" s="233"/>
      <c r="N812" s="234"/>
      <c r="O812" s="234"/>
      <c r="P812" s="234"/>
      <c r="Q812" s="234"/>
      <c r="R812" s="234"/>
      <c r="S812" s="234"/>
      <c r="T812" s="235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6" t="s">
        <v>153</v>
      </c>
      <c r="AU812" s="236" t="s">
        <v>142</v>
      </c>
      <c r="AV812" s="13" t="s">
        <v>83</v>
      </c>
      <c r="AW812" s="13" t="s">
        <v>32</v>
      </c>
      <c r="AX812" s="13" t="s">
        <v>78</v>
      </c>
      <c r="AY812" s="236" t="s">
        <v>135</v>
      </c>
    </row>
    <row r="813" s="14" customFormat="1">
      <c r="A813" s="14"/>
      <c r="B813" s="237"/>
      <c r="C813" s="238"/>
      <c r="D813" s="228" t="s">
        <v>153</v>
      </c>
      <c r="E813" s="239" t="s">
        <v>1</v>
      </c>
      <c r="F813" s="240" t="s">
        <v>1289</v>
      </c>
      <c r="G813" s="238"/>
      <c r="H813" s="241">
        <v>2.5</v>
      </c>
      <c r="I813" s="242"/>
      <c r="J813" s="238"/>
      <c r="K813" s="238"/>
      <c r="L813" s="243"/>
      <c r="M813" s="244"/>
      <c r="N813" s="245"/>
      <c r="O813" s="245"/>
      <c r="P813" s="245"/>
      <c r="Q813" s="245"/>
      <c r="R813" s="245"/>
      <c r="S813" s="245"/>
      <c r="T813" s="246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47" t="s">
        <v>153</v>
      </c>
      <c r="AU813" s="247" t="s">
        <v>142</v>
      </c>
      <c r="AV813" s="14" t="s">
        <v>142</v>
      </c>
      <c r="AW813" s="14" t="s">
        <v>32</v>
      </c>
      <c r="AX813" s="14" t="s">
        <v>83</v>
      </c>
      <c r="AY813" s="247" t="s">
        <v>135</v>
      </c>
    </row>
    <row r="814" s="2" customFormat="1" ht="16.5" customHeight="1">
      <c r="A814" s="38"/>
      <c r="B814" s="39"/>
      <c r="C814" s="259" t="s">
        <v>1290</v>
      </c>
      <c r="D814" s="259" t="s">
        <v>205</v>
      </c>
      <c r="E814" s="260" t="s">
        <v>1291</v>
      </c>
      <c r="F814" s="261" t="s">
        <v>1292</v>
      </c>
      <c r="G814" s="262" t="s">
        <v>146</v>
      </c>
      <c r="H814" s="263">
        <v>2.5499999999999998</v>
      </c>
      <c r="I814" s="264"/>
      <c r="J814" s="265">
        <f>ROUND(I814*H814,2)</f>
        <v>0</v>
      </c>
      <c r="K814" s="266"/>
      <c r="L814" s="267"/>
      <c r="M814" s="268" t="s">
        <v>1</v>
      </c>
      <c r="N814" s="269" t="s">
        <v>44</v>
      </c>
      <c r="O814" s="91"/>
      <c r="P814" s="222">
        <f>O814*H814</f>
        <v>0</v>
      </c>
      <c r="Q814" s="222">
        <v>0.00027999999999999998</v>
      </c>
      <c r="R814" s="222">
        <f>Q814*H814</f>
        <v>0.0007139999999999999</v>
      </c>
      <c r="S814" s="222">
        <v>0</v>
      </c>
      <c r="T814" s="223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224" t="s">
        <v>321</v>
      </c>
      <c r="AT814" s="224" t="s">
        <v>205</v>
      </c>
      <c r="AU814" s="224" t="s">
        <v>142</v>
      </c>
      <c r="AY814" s="17" t="s">
        <v>135</v>
      </c>
      <c r="BE814" s="225">
        <f>IF(N814="základní",J814,0)</f>
        <v>0</v>
      </c>
      <c r="BF814" s="225">
        <f>IF(N814="snížená",J814,0)</f>
        <v>0</v>
      </c>
      <c r="BG814" s="225">
        <f>IF(N814="zákl. přenesená",J814,0)</f>
        <v>0</v>
      </c>
      <c r="BH814" s="225">
        <f>IF(N814="sníž. přenesená",J814,0)</f>
        <v>0</v>
      </c>
      <c r="BI814" s="225">
        <f>IF(N814="nulová",J814,0)</f>
        <v>0</v>
      </c>
      <c r="BJ814" s="17" t="s">
        <v>142</v>
      </c>
      <c r="BK814" s="225">
        <f>ROUND(I814*H814,2)</f>
        <v>0</v>
      </c>
      <c r="BL814" s="17" t="s">
        <v>224</v>
      </c>
      <c r="BM814" s="224" t="s">
        <v>1293</v>
      </c>
    </row>
    <row r="815" s="14" customFormat="1">
      <c r="A815" s="14"/>
      <c r="B815" s="237"/>
      <c r="C815" s="238"/>
      <c r="D815" s="228" t="s">
        <v>153</v>
      </c>
      <c r="E815" s="238"/>
      <c r="F815" s="240" t="s">
        <v>1294</v>
      </c>
      <c r="G815" s="238"/>
      <c r="H815" s="241">
        <v>2.5499999999999998</v>
      </c>
      <c r="I815" s="242"/>
      <c r="J815" s="238"/>
      <c r="K815" s="238"/>
      <c r="L815" s="243"/>
      <c r="M815" s="244"/>
      <c r="N815" s="245"/>
      <c r="O815" s="245"/>
      <c r="P815" s="245"/>
      <c r="Q815" s="245"/>
      <c r="R815" s="245"/>
      <c r="S815" s="245"/>
      <c r="T815" s="246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47" t="s">
        <v>153</v>
      </c>
      <c r="AU815" s="247" t="s">
        <v>142</v>
      </c>
      <c r="AV815" s="14" t="s">
        <v>142</v>
      </c>
      <c r="AW815" s="14" t="s">
        <v>4</v>
      </c>
      <c r="AX815" s="14" t="s">
        <v>83</v>
      </c>
      <c r="AY815" s="247" t="s">
        <v>135</v>
      </c>
    </row>
    <row r="816" s="2" customFormat="1" ht="16.5" customHeight="1">
      <c r="A816" s="38"/>
      <c r="B816" s="39"/>
      <c r="C816" s="212" t="s">
        <v>1295</v>
      </c>
      <c r="D816" s="212" t="s">
        <v>137</v>
      </c>
      <c r="E816" s="213" t="s">
        <v>1296</v>
      </c>
      <c r="F816" s="214" t="s">
        <v>1297</v>
      </c>
      <c r="G816" s="215" t="s">
        <v>146</v>
      </c>
      <c r="H816" s="216">
        <v>0.90000000000000002</v>
      </c>
      <c r="I816" s="217"/>
      <c r="J816" s="218">
        <f>ROUND(I816*H816,2)</f>
        <v>0</v>
      </c>
      <c r="K816" s="219"/>
      <c r="L816" s="44"/>
      <c r="M816" s="220" t="s">
        <v>1</v>
      </c>
      <c r="N816" s="221" t="s">
        <v>44</v>
      </c>
      <c r="O816" s="91"/>
      <c r="P816" s="222">
        <f>O816*H816</f>
        <v>0</v>
      </c>
      <c r="Q816" s="222">
        <v>0</v>
      </c>
      <c r="R816" s="222">
        <f>Q816*H816</f>
        <v>0</v>
      </c>
      <c r="S816" s="222">
        <v>0</v>
      </c>
      <c r="T816" s="223">
        <f>S816*H816</f>
        <v>0</v>
      </c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R816" s="224" t="s">
        <v>224</v>
      </c>
      <c r="AT816" s="224" t="s">
        <v>137</v>
      </c>
      <c r="AU816" s="224" t="s">
        <v>142</v>
      </c>
      <c r="AY816" s="17" t="s">
        <v>135</v>
      </c>
      <c r="BE816" s="225">
        <f>IF(N816="základní",J816,0)</f>
        <v>0</v>
      </c>
      <c r="BF816" s="225">
        <f>IF(N816="snížená",J816,0)</f>
        <v>0</v>
      </c>
      <c r="BG816" s="225">
        <f>IF(N816="zákl. přenesená",J816,0)</f>
        <v>0</v>
      </c>
      <c r="BH816" s="225">
        <f>IF(N816="sníž. přenesená",J816,0)</f>
        <v>0</v>
      </c>
      <c r="BI816" s="225">
        <f>IF(N816="nulová",J816,0)</f>
        <v>0</v>
      </c>
      <c r="BJ816" s="17" t="s">
        <v>142</v>
      </c>
      <c r="BK816" s="225">
        <f>ROUND(I816*H816,2)</f>
        <v>0</v>
      </c>
      <c r="BL816" s="17" t="s">
        <v>224</v>
      </c>
      <c r="BM816" s="224" t="s">
        <v>1298</v>
      </c>
    </row>
    <row r="817" s="13" customFormat="1">
      <c r="A817" s="13"/>
      <c r="B817" s="226"/>
      <c r="C817" s="227"/>
      <c r="D817" s="228" t="s">
        <v>153</v>
      </c>
      <c r="E817" s="229" t="s">
        <v>1</v>
      </c>
      <c r="F817" s="230" t="s">
        <v>320</v>
      </c>
      <c r="G817" s="227"/>
      <c r="H817" s="229" t="s">
        <v>1</v>
      </c>
      <c r="I817" s="231"/>
      <c r="J817" s="227"/>
      <c r="K817" s="227"/>
      <c r="L817" s="232"/>
      <c r="M817" s="233"/>
      <c r="N817" s="234"/>
      <c r="O817" s="234"/>
      <c r="P817" s="234"/>
      <c r="Q817" s="234"/>
      <c r="R817" s="234"/>
      <c r="S817" s="234"/>
      <c r="T817" s="235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36" t="s">
        <v>153</v>
      </c>
      <c r="AU817" s="236" t="s">
        <v>142</v>
      </c>
      <c r="AV817" s="13" t="s">
        <v>83</v>
      </c>
      <c r="AW817" s="13" t="s">
        <v>32</v>
      </c>
      <c r="AX817" s="13" t="s">
        <v>78</v>
      </c>
      <c r="AY817" s="236" t="s">
        <v>135</v>
      </c>
    </row>
    <row r="818" s="14" customFormat="1">
      <c r="A818" s="14"/>
      <c r="B818" s="237"/>
      <c r="C818" s="238"/>
      <c r="D818" s="228" t="s">
        <v>153</v>
      </c>
      <c r="E818" s="239" t="s">
        <v>1</v>
      </c>
      <c r="F818" s="240" t="s">
        <v>1299</v>
      </c>
      <c r="G818" s="238"/>
      <c r="H818" s="241">
        <v>0.90000000000000002</v>
      </c>
      <c r="I818" s="242"/>
      <c r="J818" s="238"/>
      <c r="K818" s="238"/>
      <c r="L818" s="243"/>
      <c r="M818" s="244"/>
      <c r="N818" s="245"/>
      <c r="O818" s="245"/>
      <c r="P818" s="245"/>
      <c r="Q818" s="245"/>
      <c r="R818" s="245"/>
      <c r="S818" s="245"/>
      <c r="T818" s="246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47" t="s">
        <v>153</v>
      </c>
      <c r="AU818" s="247" t="s">
        <v>142</v>
      </c>
      <c r="AV818" s="14" t="s">
        <v>142</v>
      </c>
      <c r="AW818" s="14" t="s">
        <v>32</v>
      </c>
      <c r="AX818" s="14" t="s">
        <v>83</v>
      </c>
      <c r="AY818" s="247" t="s">
        <v>135</v>
      </c>
    </row>
    <row r="819" s="2" customFormat="1" ht="16.5" customHeight="1">
      <c r="A819" s="38"/>
      <c r="B819" s="39"/>
      <c r="C819" s="259" t="s">
        <v>1300</v>
      </c>
      <c r="D819" s="259" t="s">
        <v>205</v>
      </c>
      <c r="E819" s="260" t="s">
        <v>1301</v>
      </c>
      <c r="F819" s="261" t="s">
        <v>1302</v>
      </c>
      <c r="G819" s="262" t="s">
        <v>146</v>
      </c>
      <c r="H819" s="263">
        <v>0.91800000000000004</v>
      </c>
      <c r="I819" s="264"/>
      <c r="J819" s="265">
        <f>ROUND(I819*H819,2)</f>
        <v>0</v>
      </c>
      <c r="K819" s="266"/>
      <c r="L819" s="267"/>
      <c r="M819" s="268" t="s">
        <v>1</v>
      </c>
      <c r="N819" s="269" t="s">
        <v>44</v>
      </c>
      <c r="O819" s="91"/>
      <c r="P819" s="222">
        <f>O819*H819</f>
        <v>0</v>
      </c>
      <c r="Q819" s="222">
        <v>0.00016000000000000001</v>
      </c>
      <c r="R819" s="222">
        <f>Q819*H819</f>
        <v>0.00014688000000000003</v>
      </c>
      <c r="S819" s="222">
        <v>0</v>
      </c>
      <c r="T819" s="223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24" t="s">
        <v>321</v>
      </c>
      <c r="AT819" s="224" t="s">
        <v>205</v>
      </c>
      <c r="AU819" s="224" t="s">
        <v>142</v>
      </c>
      <c r="AY819" s="17" t="s">
        <v>135</v>
      </c>
      <c r="BE819" s="225">
        <f>IF(N819="základní",J819,0)</f>
        <v>0</v>
      </c>
      <c r="BF819" s="225">
        <f>IF(N819="snížená",J819,0)</f>
        <v>0</v>
      </c>
      <c r="BG819" s="225">
        <f>IF(N819="zákl. přenesená",J819,0)</f>
        <v>0</v>
      </c>
      <c r="BH819" s="225">
        <f>IF(N819="sníž. přenesená",J819,0)</f>
        <v>0</v>
      </c>
      <c r="BI819" s="225">
        <f>IF(N819="nulová",J819,0)</f>
        <v>0</v>
      </c>
      <c r="BJ819" s="17" t="s">
        <v>142</v>
      </c>
      <c r="BK819" s="225">
        <f>ROUND(I819*H819,2)</f>
        <v>0</v>
      </c>
      <c r="BL819" s="17" t="s">
        <v>224</v>
      </c>
      <c r="BM819" s="224" t="s">
        <v>1303</v>
      </c>
    </row>
    <row r="820" s="14" customFormat="1">
      <c r="A820" s="14"/>
      <c r="B820" s="237"/>
      <c r="C820" s="238"/>
      <c r="D820" s="228" t="s">
        <v>153</v>
      </c>
      <c r="E820" s="238"/>
      <c r="F820" s="240" t="s">
        <v>1304</v>
      </c>
      <c r="G820" s="238"/>
      <c r="H820" s="241">
        <v>0.91800000000000004</v>
      </c>
      <c r="I820" s="242"/>
      <c r="J820" s="238"/>
      <c r="K820" s="238"/>
      <c r="L820" s="243"/>
      <c r="M820" s="244"/>
      <c r="N820" s="245"/>
      <c r="O820" s="245"/>
      <c r="P820" s="245"/>
      <c r="Q820" s="245"/>
      <c r="R820" s="245"/>
      <c r="S820" s="245"/>
      <c r="T820" s="246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47" t="s">
        <v>153</v>
      </c>
      <c r="AU820" s="247" t="s">
        <v>142</v>
      </c>
      <c r="AV820" s="14" t="s">
        <v>142</v>
      </c>
      <c r="AW820" s="14" t="s">
        <v>4</v>
      </c>
      <c r="AX820" s="14" t="s">
        <v>83</v>
      </c>
      <c r="AY820" s="247" t="s">
        <v>135</v>
      </c>
    </row>
    <row r="821" s="12" customFormat="1" ht="22.8" customHeight="1">
      <c r="A821" s="12"/>
      <c r="B821" s="196"/>
      <c r="C821" s="197"/>
      <c r="D821" s="198" t="s">
        <v>77</v>
      </c>
      <c r="E821" s="210" t="s">
        <v>1305</v>
      </c>
      <c r="F821" s="210" t="s">
        <v>1306</v>
      </c>
      <c r="G821" s="197"/>
      <c r="H821" s="197"/>
      <c r="I821" s="200"/>
      <c r="J821" s="211">
        <f>BK821</f>
        <v>0</v>
      </c>
      <c r="K821" s="197"/>
      <c r="L821" s="202"/>
      <c r="M821" s="203"/>
      <c r="N821" s="204"/>
      <c r="O821" s="204"/>
      <c r="P821" s="205">
        <f>SUM(P822:P836)</f>
        <v>0</v>
      </c>
      <c r="Q821" s="204"/>
      <c r="R821" s="205">
        <f>SUM(R822:R836)</f>
        <v>0.0040204999999999998</v>
      </c>
      <c r="S821" s="204"/>
      <c r="T821" s="206">
        <f>SUM(T822:T836)</f>
        <v>0</v>
      </c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R821" s="207" t="s">
        <v>142</v>
      </c>
      <c r="AT821" s="208" t="s">
        <v>77</v>
      </c>
      <c r="AU821" s="208" t="s">
        <v>83</v>
      </c>
      <c r="AY821" s="207" t="s">
        <v>135</v>
      </c>
      <c r="BK821" s="209">
        <f>SUM(BK822:BK836)</f>
        <v>0</v>
      </c>
    </row>
    <row r="822" s="2" customFormat="1" ht="24.15" customHeight="1">
      <c r="A822" s="38"/>
      <c r="B822" s="39"/>
      <c r="C822" s="212" t="s">
        <v>1307</v>
      </c>
      <c r="D822" s="212" t="s">
        <v>137</v>
      </c>
      <c r="E822" s="213" t="s">
        <v>1308</v>
      </c>
      <c r="F822" s="214" t="s">
        <v>1309</v>
      </c>
      <c r="G822" s="215" t="s">
        <v>140</v>
      </c>
      <c r="H822" s="216">
        <v>3.4500000000000002</v>
      </c>
      <c r="I822" s="217"/>
      <c r="J822" s="218">
        <f>ROUND(I822*H822,2)</f>
        <v>0</v>
      </c>
      <c r="K822" s="219"/>
      <c r="L822" s="44"/>
      <c r="M822" s="220" t="s">
        <v>1</v>
      </c>
      <c r="N822" s="221" t="s">
        <v>44</v>
      </c>
      <c r="O822" s="91"/>
      <c r="P822" s="222">
        <f>O822*H822</f>
        <v>0</v>
      </c>
      <c r="Q822" s="222">
        <v>0.00012</v>
      </c>
      <c r="R822" s="222">
        <f>Q822*H822</f>
        <v>0.00041400000000000003</v>
      </c>
      <c r="S822" s="222">
        <v>0</v>
      </c>
      <c r="T822" s="223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24" t="s">
        <v>224</v>
      </c>
      <c r="AT822" s="224" t="s">
        <v>137</v>
      </c>
      <c r="AU822" s="224" t="s">
        <v>142</v>
      </c>
      <c r="AY822" s="17" t="s">
        <v>135</v>
      </c>
      <c r="BE822" s="225">
        <f>IF(N822="základní",J822,0)</f>
        <v>0</v>
      </c>
      <c r="BF822" s="225">
        <f>IF(N822="snížená",J822,0)</f>
        <v>0</v>
      </c>
      <c r="BG822" s="225">
        <f>IF(N822="zákl. přenesená",J822,0)</f>
        <v>0</v>
      </c>
      <c r="BH822" s="225">
        <f>IF(N822="sníž. přenesená",J822,0)</f>
        <v>0</v>
      </c>
      <c r="BI822" s="225">
        <f>IF(N822="nulová",J822,0)</f>
        <v>0</v>
      </c>
      <c r="BJ822" s="17" t="s">
        <v>142</v>
      </c>
      <c r="BK822" s="225">
        <f>ROUND(I822*H822,2)</f>
        <v>0</v>
      </c>
      <c r="BL822" s="17" t="s">
        <v>224</v>
      </c>
      <c r="BM822" s="224" t="s">
        <v>1310</v>
      </c>
    </row>
    <row r="823" s="13" customFormat="1">
      <c r="A823" s="13"/>
      <c r="B823" s="226"/>
      <c r="C823" s="227"/>
      <c r="D823" s="228" t="s">
        <v>153</v>
      </c>
      <c r="E823" s="229" t="s">
        <v>1</v>
      </c>
      <c r="F823" s="230" t="s">
        <v>1311</v>
      </c>
      <c r="G823" s="227"/>
      <c r="H823" s="229" t="s">
        <v>1</v>
      </c>
      <c r="I823" s="231"/>
      <c r="J823" s="227"/>
      <c r="K823" s="227"/>
      <c r="L823" s="232"/>
      <c r="M823" s="233"/>
      <c r="N823" s="234"/>
      <c r="O823" s="234"/>
      <c r="P823" s="234"/>
      <c r="Q823" s="234"/>
      <c r="R823" s="234"/>
      <c r="S823" s="234"/>
      <c r="T823" s="235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6" t="s">
        <v>153</v>
      </c>
      <c r="AU823" s="236" t="s">
        <v>142</v>
      </c>
      <c r="AV823" s="13" t="s">
        <v>83</v>
      </c>
      <c r="AW823" s="13" t="s">
        <v>32</v>
      </c>
      <c r="AX823" s="13" t="s">
        <v>78</v>
      </c>
      <c r="AY823" s="236" t="s">
        <v>135</v>
      </c>
    </row>
    <row r="824" s="14" customFormat="1">
      <c r="A824" s="14"/>
      <c r="B824" s="237"/>
      <c r="C824" s="238"/>
      <c r="D824" s="228" t="s">
        <v>153</v>
      </c>
      <c r="E824" s="239" t="s">
        <v>1</v>
      </c>
      <c r="F824" s="240" t="s">
        <v>1058</v>
      </c>
      <c r="G824" s="238"/>
      <c r="H824" s="241">
        <v>3.4500000000000002</v>
      </c>
      <c r="I824" s="242"/>
      <c r="J824" s="238"/>
      <c r="K824" s="238"/>
      <c r="L824" s="243"/>
      <c r="M824" s="244"/>
      <c r="N824" s="245"/>
      <c r="O824" s="245"/>
      <c r="P824" s="245"/>
      <c r="Q824" s="245"/>
      <c r="R824" s="245"/>
      <c r="S824" s="245"/>
      <c r="T824" s="246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47" t="s">
        <v>153</v>
      </c>
      <c r="AU824" s="247" t="s">
        <v>142</v>
      </c>
      <c r="AV824" s="14" t="s">
        <v>142</v>
      </c>
      <c r="AW824" s="14" t="s">
        <v>32</v>
      </c>
      <c r="AX824" s="14" t="s">
        <v>83</v>
      </c>
      <c r="AY824" s="247" t="s">
        <v>135</v>
      </c>
    </row>
    <row r="825" s="2" customFormat="1" ht="24.15" customHeight="1">
      <c r="A825" s="38"/>
      <c r="B825" s="39"/>
      <c r="C825" s="212" t="s">
        <v>1312</v>
      </c>
      <c r="D825" s="212" t="s">
        <v>137</v>
      </c>
      <c r="E825" s="213" t="s">
        <v>1313</v>
      </c>
      <c r="F825" s="214" t="s">
        <v>1314</v>
      </c>
      <c r="G825" s="215" t="s">
        <v>140</v>
      </c>
      <c r="H825" s="216">
        <v>7.5860000000000003</v>
      </c>
      <c r="I825" s="217"/>
      <c r="J825" s="218">
        <f>ROUND(I825*H825,2)</f>
        <v>0</v>
      </c>
      <c r="K825" s="219"/>
      <c r="L825" s="44"/>
      <c r="M825" s="220" t="s">
        <v>1</v>
      </c>
      <c r="N825" s="221" t="s">
        <v>44</v>
      </c>
      <c r="O825" s="91"/>
      <c r="P825" s="222">
        <f>O825*H825</f>
        <v>0</v>
      </c>
      <c r="Q825" s="222">
        <v>0.00025000000000000001</v>
      </c>
      <c r="R825" s="222">
        <f>Q825*H825</f>
        <v>0.0018965000000000002</v>
      </c>
      <c r="S825" s="222">
        <v>0</v>
      </c>
      <c r="T825" s="223">
        <f>S825*H825</f>
        <v>0</v>
      </c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R825" s="224" t="s">
        <v>224</v>
      </c>
      <c r="AT825" s="224" t="s">
        <v>137</v>
      </c>
      <c r="AU825" s="224" t="s">
        <v>142</v>
      </c>
      <c r="AY825" s="17" t="s">
        <v>135</v>
      </c>
      <c r="BE825" s="225">
        <f>IF(N825="základní",J825,0)</f>
        <v>0</v>
      </c>
      <c r="BF825" s="225">
        <f>IF(N825="snížená",J825,0)</f>
        <v>0</v>
      </c>
      <c r="BG825" s="225">
        <f>IF(N825="zákl. přenesená",J825,0)</f>
        <v>0</v>
      </c>
      <c r="BH825" s="225">
        <f>IF(N825="sníž. přenesená",J825,0)</f>
        <v>0</v>
      </c>
      <c r="BI825" s="225">
        <f>IF(N825="nulová",J825,0)</f>
        <v>0</v>
      </c>
      <c r="BJ825" s="17" t="s">
        <v>142</v>
      </c>
      <c r="BK825" s="225">
        <f>ROUND(I825*H825,2)</f>
        <v>0</v>
      </c>
      <c r="BL825" s="17" t="s">
        <v>224</v>
      </c>
      <c r="BM825" s="224" t="s">
        <v>1315</v>
      </c>
    </row>
    <row r="826" s="13" customFormat="1">
      <c r="A826" s="13"/>
      <c r="B826" s="226"/>
      <c r="C826" s="227"/>
      <c r="D826" s="228" t="s">
        <v>153</v>
      </c>
      <c r="E826" s="229" t="s">
        <v>1</v>
      </c>
      <c r="F826" s="230" t="s">
        <v>1316</v>
      </c>
      <c r="G826" s="227"/>
      <c r="H826" s="229" t="s">
        <v>1</v>
      </c>
      <c r="I826" s="231"/>
      <c r="J826" s="227"/>
      <c r="K826" s="227"/>
      <c r="L826" s="232"/>
      <c r="M826" s="233"/>
      <c r="N826" s="234"/>
      <c r="O826" s="234"/>
      <c r="P826" s="234"/>
      <c r="Q826" s="234"/>
      <c r="R826" s="234"/>
      <c r="S826" s="234"/>
      <c r="T826" s="235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6" t="s">
        <v>153</v>
      </c>
      <c r="AU826" s="236" t="s">
        <v>142</v>
      </c>
      <c r="AV826" s="13" t="s">
        <v>83</v>
      </c>
      <c r="AW826" s="13" t="s">
        <v>32</v>
      </c>
      <c r="AX826" s="13" t="s">
        <v>78</v>
      </c>
      <c r="AY826" s="236" t="s">
        <v>135</v>
      </c>
    </row>
    <row r="827" s="14" customFormat="1">
      <c r="A827" s="14"/>
      <c r="B827" s="237"/>
      <c r="C827" s="238"/>
      <c r="D827" s="228" t="s">
        <v>153</v>
      </c>
      <c r="E827" s="239" t="s">
        <v>1</v>
      </c>
      <c r="F827" s="240" t="s">
        <v>1058</v>
      </c>
      <c r="G827" s="238"/>
      <c r="H827" s="241">
        <v>3.4500000000000002</v>
      </c>
      <c r="I827" s="242"/>
      <c r="J827" s="238"/>
      <c r="K827" s="238"/>
      <c r="L827" s="243"/>
      <c r="M827" s="244"/>
      <c r="N827" s="245"/>
      <c r="O827" s="245"/>
      <c r="P827" s="245"/>
      <c r="Q827" s="245"/>
      <c r="R827" s="245"/>
      <c r="S827" s="245"/>
      <c r="T827" s="246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47" t="s">
        <v>153</v>
      </c>
      <c r="AU827" s="247" t="s">
        <v>142</v>
      </c>
      <c r="AV827" s="14" t="s">
        <v>142</v>
      </c>
      <c r="AW827" s="14" t="s">
        <v>32</v>
      </c>
      <c r="AX827" s="14" t="s">
        <v>78</v>
      </c>
      <c r="AY827" s="247" t="s">
        <v>135</v>
      </c>
    </row>
    <row r="828" s="13" customFormat="1">
      <c r="A828" s="13"/>
      <c r="B828" s="226"/>
      <c r="C828" s="227"/>
      <c r="D828" s="228" t="s">
        <v>153</v>
      </c>
      <c r="E828" s="229" t="s">
        <v>1</v>
      </c>
      <c r="F828" s="230" t="s">
        <v>1317</v>
      </c>
      <c r="G828" s="227"/>
      <c r="H828" s="229" t="s">
        <v>1</v>
      </c>
      <c r="I828" s="231"/>
      <c r="J828" s="227"/>
      <c r="K828" s="227"/>
      <c r="L828" s="232"/>
      <c r="M828" s="233"/>
      <c r="N828" s="234"/>
      <c r="O828" s="234"/>
      <c r="P828" s="234"/>
      <c r="Q828" s="234"/>
      <c r="R828" s="234"/>
      <c r="S828" s="234"/>
      <c r="T828" s="235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6" t="s">
        <v>153</v>
      </c>
      <c r="AU828" s="236" t="s">
        <v>142</v>
      </c>
      <c r="AV828" s="13" t="s">
        <v>83</v>
      </c>
      <c r="AW828" s="13" t="s">
        <v>32</v>
      </c>
      <c r="AX828" s="13" t="s">
        <v>78</v>
      </c>
      <c r="AY828" s="236" t="s">
        <v>135</v>
      </c>
    </row>
    <row r="829" s="14" customFormat="1">
      <c r="A829" s="14"/>
      <c r="B829" s="237"/>
      <c r="C829" s="238"/>
      <c r="D829" s="228" t="s">
        <v>153</v>
      </c>
      <c r="E829" s="239" t="s">
        <v>1</v>
      </c>
      <c r="F829" s="240" t="s">
        <v>994</v>
      </c>
      <c r="G829" s="238"/>
      <c r="H829" s="241">
        <v>4.1360000000000001</v>
      </c>
      <c r="I829" s="242"/>
      <c r="J829" s="238"/>
      <c r="K829" s="238"/>
      <c r="L829" s="243"/>
      <c r="M829" s="244"/>
      <c r="N829" s="245"/>
      <c r="O829" s="245"/>
      <c r="P829" s="245"/>
      <c r="Q829" s="245"/>
      <c r="R829" s="245"/>
      <c r="S829" s="245"/>
      <c r="T829" s="246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47" t="s">
        <v>153</v>
      </c>
      <c r="AU829" s="247" t="s">
        <v>142</v>
      </c>
      <c r="AV829" s="14" t="s">
        <v>142</v>
      </c>
      <c r="AW829" s="14" t="s">
        <v>32</v>
      </c>
      <c r="AX829" s="14" t="s">
        <v>78</v>
      </c>
      <c r="AY829" s="247" t="s">
        <v>135</v>
      </c>
    </row>
    <row r="830" s="15" customFormat="1">
      <c r="A830" s="15"/>
      <c r="B830" s="248"/>
      <c r="C830" s="249"/>
      <c r="D830" s="228" t="s">
        <v>153</v>
      </c>
      <c r="E830" s="250" t="s">
        <v>1</v>
      </c>
      <c r="F830" s="251" t="s">
        <v>158</v>
      </c>
      <c r="G830" s="249"/>
      <c r="H830" s="252">
        <v>7.5860000000000003</v>
      </c>
      <c r="I830" s="253"/>
      <c r="J830" s="249"/>
      <c r="K830" s="249"/>
      <c r="L830" s="254"/>
      <c r="M830" s="255"/>
      <c r="N830" s="256"/>
      <c r="O830" s="256"/>
      <c r="P830" s="256"/>
      <c r="Q830" s="256"/>
      <c r="R830" s="256"/>
      <c r="S830" s="256"/>
      <c r="T830" s="257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T830" s="258" t="s">
        <v>153</v>
      </c>
      <c r="AU830" s="258" t="s">
        <v>142</v>
      </c>
      <c r="AV830" s="15" t="s">
        <v>141</v>
      </c>
      <c r="AW830" s="15" t="s">
        <v>32</v>
      </c>
      <c r="AX830" s="15" t="s">
        <v>83</v>
      </c>
      <c r="AY830" s="258" t="s">
        <v>135</v>
      </c>
    </row>
    <row r="831" s="2" customFormat="1" ht="16.5" customHeight="1">
      <c r="A831" s="38"/>
      <c r="B831" s="39"/>
      <c r="C831" s="212" t="s">
        <v>1318</v>
      </c>
      <c r="D831" s="212" t="s">
        <v>137</v>
      </c>
      <c r="E831" s="213" t="s">
        <v>1319</v>
      </c>
      <c r="F831" s="214" t="s">
        <v>1320</v>
      </c>
      <c r="G831" s="215" t="s">
        <v>140</v>
      </c>
      <c r="H831" s="216">
        <v>4.5</v>
      </c>
      <c r="I831" s="217"/>
      <c r="J831" s="218">
        <f>ROUND(I831*H831,2)</f>
        <v>0</v>
      </c>
      <c r="K831" s="219"/>
      <c r="L831" s="44"/>
      <c r="M831" s="220" t="s">
        <v>1</v>
      </c>
      <c r="N831" s="221" t="s">
        <v>44</v>
      </c>
      <c r="O831" s="91"/>
      <c r="P831" s="222">
        <f>O831*H831</f>
        <v>0</v>
      </c>
      <c r="Q831" s="222">
        <v>0</v>
      </c>
      <c r="R831" s="222">
        <f>Q831*H831</f>
        <v>0</v>
      </c>
      <c r="S831" s="222">
        <v>0</v>
      </c>
      <c r="T831" s="223">
        <f>S831*H831</f>
        <v>0</v>
      </c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R831" s="224" t="s">
        <v>224</v>
      </c>
      <c r="AT831" s="224" t="s">
        <v>137</v>
      </c>
      <c r="AU831" s="224" t="s">
        <v>142</v>
      </c>
      <c r="AY831" s="17" t="s">
        <v>135</v>
      </c>
      <c r="BE831" s="225">
        <f>IF(N831="základní",J831,0)</f>
        <v>0</v>
      </c>
      <c r="BF831" s="225">
        <f>IF(N831="snížená",J831,0)</f>
        <v>0</v>
      </c>
      <c r="BG831" s="225">
        <f>IF(N831="zákl. přenesená",J831,0)</f>
        <v>0</v>
      </c>
      <c r="BH831" s="225">
        <f>IF(N831="sníž. přenesená",J831,0)</f>
        <v>0</v>
      </c>
      <c r="BI831" s="225">
        <f>IF(N831="nulová",J831,0)</f>
        <v>0</v>
      </c>
      <c r="BJ831" s="17" t="s">
        <v>142</v>
      </c>
      <c r="BK831" s="225">
        <f>ROUND(I831*H831,2)</f>
        <v>0</v>
      </c>
      <c r="BL831" s="17" t="s">
        <v>224</v>
      </c>
      <c r="BM831" s="224" t="s">
        <v>1321</v>
      </c>
    </row>
    <row r="832" s="13" customFormat="1">
      <c r="A832" s="13"/>
      <c r="B832" s="226"/>
      <c r="C832" s="227"/>
      <c r="D832" s="228" t="s">
        <v>153</v>
      </c>
      <c r="E832" s="229" t="s">
        <v>1</v>
      </c>
      <c r="F832" s="230" t="s">
        <v>1322</v>
      </c>
      <c r="G832" s="227"/>
      <c r="H832" s="229" t="s">
        <v>1</v>
      </c>
      <c r="I832" s="231"/>
      <c r="J832" s="227"/>
      <c r="K832" s="227"/>
      <c r="L832" s="232"/>
      <c r="M832" s="233"/>
      <c r="N832" s="234"/>
      <c r="O832" s="234"/>
      <c r="P832" s="234"/>
      <c r="Q832" s="234"/>
      <c r="R832" s="234"/>
      <c r="S832" s="234"/>
      <c r="T832" s="235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6" t="s">
        <v>153</v>
      </c>
      <c r="AU832" s="236" t="s">
        <v>142</v>
      </c>
      <c r="AV832" s="13" t="s">
        <v>83</v>
      </c>
      <c r="AW832" s="13" t="s">
        <v>32</v>
      </c>
      <c r="AX832" s="13" t="s">
        <v>78</v>
      </c>
      <c r="AY832" s="236" t="s">
        <v>135</v>
      </c>
    </row>
    <row r="833" s="14" customFormat="1">
      <c r="A833" s="14"/>
      <c r="B833" s="237"/>
      <c r="C833" s="238"/>
      <c r="D833" s="228" t="s">
        <v>153</v>
      </c>
      <c r="E833" s="239" t="s">
        <v>1</v>
      </c>
      <c r="F833" s="240" t="s">
        <v>1323</v>
      </c>
      <c r="G833" s="238"/>
      <c r="H833" s="241">
        <v>4.5</v>
      </c>
      <c r="I833" s="242"/>
      <c r="J833" s="238"/>
      <c r="K833" s="238"/>
      <c r="L833" s="243"/>
      <c r="M833" s="244"/>
      <c r="N833" s="245"/>
      <c r="O833" s="245"/>
      <c r="P833" s="245"/>
      <c r="Q833" s="245"/>
      <c r="R833" s="245"/>
      <c r="S833" s="245"/>
      <c r="T833" s="246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47" t="s">
        <v>153</v>
      </c>
      <c r="AU833" s="247" t="s">
        <v>142</v>
      </c>
      <c r="AV833" s="14" t="s">
        <v>142</v>
      </c>
      <c r="AW833" s="14" t="s">
        <v>32</v>
      </c>
      <c r="AX833" s="14" t="s">
        <v>83</v>
      </c>
      <c r="AY833" s="247" t="s">
        <v>135</v>
      </c>
    </row>
    <row r="834" s="2" customFormat="1" ht="24.15" customHeight="1">
      <c r="A834" s="38"/>
      <c r="B834" s="39"/>
      <c r="C834" s="212" t="s">
        <v>1324</v>
      </c>
      <c r="D834" s="212" t="s">
        <v>137</v>
      </c>
      <c r="E834" s="213" t="s">
        <v>1325</v>
      </c>
      <c r="F834" s="214" t="s">
        <v>1326</v>
      </c>
      <c r="G834" s="215" t="s">
        <v>140</v>
      </c>
      <c r="H834" s="216">
        <v>4.5</v>
      </c>
      <c r="I834" s="217"/>
      <c r="J834" s="218">
        <f>ROUND(I834*H834,2)</f>
        <v>0</v>
      </c>
      <c r="K834" s="219"/>
      <c r="L834" s="44"/>
      <c r="M834" s="220" t="s">
        <v>1</v>
      </c>
      <c r="N834" s="221" t="s">
        <v>44</v>
      </c>
      <c r="O834" s="91"/>
      <c r="P834" s="222">
        <f>O834*H834</f>
        <v>0</v>
      </c>
      <c r="Q834" s="222">
        <v>0.00013999999999999999</v>
      </c>
      <c r="R834" s="222">
        <f>Q834*H834</f>
        <v>0.00062999999999999992</v>
      </c>
      <c r="S834" s="222">
        <v>0</v>
      </c>
      <c r="T834" s="223">
        <f>S834*H834</f>
        <v>0</v>
      </c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R834" s="224" t="s">
        <v>224</v>
      </c>
      <c r="AT834" s="224" t="s">
        <v>137</v>
      </c>
      <c r="AU834" s="224" t="s">
        <v>142</v>
      </c>
      <c r="AY834" s="17" t="s">
        <v>135</v>
      </c>
      <c r="BE834" s="225">
        <f>IF(N834="základní",J834,0)</f>
        <v>0</v>
      </c>
      <c r="BF834" s="225">
        <f>IF(N834="snížená",J834,0)</f>
        <v>0</v>
      </c>
      <c r="BG834" s="225">
        <f>IF(N834="zákl. přenesená",J834,0)</f>
        <v>0</v>
      </c>
      <c r="BH834" s="225">
        <f>IF(N834="sníž. přenesená",J834,0)</f>
        <v>0</v>
      </c>
      <c r="BI834" s="225">
        <f>IF(N834="nulová",J834,0)</f>
        <v>0</v>
      </c>
      <c r="BJ834" s="17" t="s">
        <v>142</v>
      </c>
      <c r="BK834" s="225">
        <f>ROUND(I834*H834,2)</f>
        <v>0</v>
      </c>
      <c r="BL834" s="17" t="s">
        <v>224</v>
      </c>
      <c r="BM834" s="224" t="s">
        <v>1327</v>
      </c>
    </row>
    <row r="835" s="2" customFormat="1" ht="24.15" customHeight="1">
      <c r="A835" s="38"/>
      <c r="B835" s="39"/>
      <c r="C835" s="212" t="s">
        <v>1328</v>
      </c>
      <c r="D835" s="212" t="s">
        <v>137</v>
      </c>
      <c r="E835" s="213" t="s">
        <v>1329</v>
      </c>
      <c r="F835" s="214" t="s">
        <v>1330</v>
      </c>
      <c r="G835" s="215" t="s">
        <v>140</v>
      </c>
      <c r="H835" s="216">
        <v>4.5</v>
      </c>
      <c r="I835" s="217"/>
      <c r="J835" s="218">
        <f>ROUND(I835*H835,2)</f>
        <v>0</v>
      </c>
      <c r="K835" s="219"/>
      <c r="L835" s="44"/>
      <c r="M835" s="220" t="s">
        <v>1</v>
      </c>
      <c r="N835" s="221" t="s">
        <v>44</v>
      </c>
      <c r="O835" s="91"/>
      <c r="P835" s="222">
        <f>O835*H835</f>
        <v>0</v>
      </c>
      <c r="Q835" s="222">
        <v>0.00012</v>
      </c>
      <c r="R835" s="222">
        <f>Q835*H835</f>
        <v>0.00054000000000000001</v>
      </c>
      <c r="S835" s="222">
        <v>0</v>
      </c>
      <c r="T835" s="223">
        <f>S835*H835</f>
        <v>0</v>
      </c>
      <c r="U835" s="38"/>
      <c r="V835" s="38"/>
      <c r="W835" s="38"/>
      <c r="X835" s="38"/>
      <c r="Y835" s="38"/>
      <c r="Z835" s="38"/>
      <c r="AA835" s="38"/>
      <c r="AB835" s="38"/>
      <c r="AC835" s="38"/>
      <c r="AD835" s="38"/>
      <c r="AE835" s="38"/>
      <c r="AR835" s="224" t="s">
        <v>224</v>
      </c>
      <c r="AT835" s="224" t="s">
        <v>137</v>
      </c>
      <c r="AU835" s="224" t="s">
        <v>142</v>
      </c>
      <c r="AY835" s="17" t="s">
        <v>135</v>
      </c>
      <c r="BE835" s="225">
        <f>IF(N835="základní",J835,0)</f>
        <v>0</v>
      </c>
      <c r="BF835" s="225">
        <f>IF(N835="snížená",J835,0)</f>
        <v>0</v>
      </c>
      <c r="BG835" s="225">
        <f>IF(N835="zákl. přenesená",J835,0)</f>
        <v>0</v>
      </c>
      <c r="BH835" s="225">
        <f>IF(N835="sníž. přenesená",J835,0)</f>
        <v>0</v>
      </c>
      <c r="BI835" s="225">
        <f>IF(N835="nulová",J835,0)</f>
        <v>0</v>
      </c>
      <c r="BJ835" s="17" t="s">
        <v>142</v>
      </c>
      <c r="BK835" s="225">
        <f>ROUND(I835*H835,2)</f>
        <v>0</v>
      </c>
      <c r="BL835" s="17" t="s">
        <v>224</v>
      </c>
      <c r="BM835" s="224" t="s">
        <v>1331</v>
      </c>
    </row>
    <row r="836" s="2" customFormat="1" ht="24.15" customHeight="1">
      <c r="A836" s="38"/>
      <c r="B836" s="39"/>
      <c r="C836" s="212" t="s">
        <v>1332</v>
      </c>
      <c r="D836" s="212" t="s">
        <v>137</v>
      </c>
      <c r="E836" s="213" t="s">
        <v>1333</v>
      </c>
      <c r="F836" s="214" t="s">
        <v>1334</v>
      </c>
      <c r="G836" s="215" t="s">
        <v>140</v>
      </c>
      <c r="H836" s="216">
        <v>4.5</v>
      </c>
      <c r="I836" s="217"/>
      <c r="J836" s="218">
        <f>ROUND(I836*H836,2)</f>
        <v>0</v>
      </c>
      <c r="K836" s="219"/>
      <c r="L836" s="44"/>
      <c r="M836" s="220" t="s">
        <v>1</v>
      </c>
      <c r="N836" s="221" t="s">
        <v>44</v>
      </c>
      <c r="O836" s="91"/>
      <c r="P836" s="222">
        <f>O836*H836</f>
        <v>0</v>
      </c>
      <c r="Q836" s="222">
        <v>0.00012</v>
      </c>
      <c r="R836" s="222">
        <f>Q836*H836</f>
        <v>0.00054000000000000001</v>
      </c>
      <c r="S836" s="222">
        <v>0</v>
      </c>
      <c r="T836" s="223">
        <f>S836*H836</f>
        <v>0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224" t="s">
        <v>224</v>
      </c>
      <c r="AT836" s="224" t="s">
        <v>137</v>
      </c>
      <c r="AU836" s="224" t="s">
        <v>142</v>
      </c>
      <c r="AY836" s="17" t="s">
        <v>135</v>
      </c>
      <c r="BE836" s="225">
        <f>IF(N836="základní",J836,0)</f>
        <v>0</v>
      </c>
      <c r="BF836" s="225">
        <f>IF(N836="snížená",J836,0)</f>
        <v>0</v>
      </c>
      <c r="BG836" s="225">
        <f>IF(N836="zákl. přenesená",J836,0)</f>
        <v>0</v>
      </c>
      <c r="BH836" s="225">
        <f>IF(N836="sníž. přenesená",J836,0)</f>
        <v>0</v>
      </c>
      <c r="BI836" s="225">
        <f>IF(N836="nulová",J836,0)</f>
        <v>0</v>
      </c>
      <c r="BJ836" s="17" t="s">
        <v>142</v>
      </c>
      <c r="BK836" s="225">
        <f>ROUND(I836*H836,2)</f>
        <v>0</v>
      </c>
      <c r="BL836" s="17" t="s">
        <v>224</v>
      </c>
      <c r="BM836" s="224" t="s">
        <v>1335</v>
      </c>
    </row>
    <row r="837" s="12" customFormat="1" ht="22.8" customHeight="1">
      <c r="A837" s="12"/>
      <c r="B837" s="196"/>
      <c r="C837" s="197"/>
      <c r="D837" s="198" t="s">
        <v>77</v>
      </c>
      <c r="E837" s="210" t="s">
        <v>1336</v>
      </c>
      <c r="F837" s="210" t="s">
        <v>1337</v>
      </c>
      <c r="G837" s="197"/>
      <c r="H837" s="197"/>
      <c r="I837" s="200"/>
      <c r="J837" s="211">
        <f>BK837</f>
        <v>0</v>
      </c>
      <c r="K837" s="197"/>
      <c r="L837" s="202"/>
      <c r="M837" s="203"/>
      <c r="N837" s="204"/>
      <c r="O837" s="204"/>
      <c r="P837" s="205">
        <f>SUM(P838:P851)</f>
        <v>0</v>
      </c>
      <c r="Q837" s="204"/>
      <c r="R837" s="205">
        <f>SUM(R838:R851)</f>
        <v>0.12248057999999998</v>
      </c>
      <c r="S837" s="204"/>
      <c r="T837" s="206">
        <f>SUM(T838:T851)</f>
        <v>0</v>
      </c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R837" s="207" t="s">
        <v>142</v>
      </c>
      <c r="AT837" s="208" t="s">
        <v>77</v>
      </c>
      <c r="AU837" s="208" t="s">
        <v>83</v>
      </c>
      <c r="AY837" s="207" t="s">
        <v>135</v>
      </c>
      <c r="BK837" s="209">
        <f>SUM(BK838:BK851)</f>
        <v>0</v>
      </c>
    </row>
    <row r="838" s="2" customFormat="1" ht="24.15" customHeight="1">
      <c r="A838" s="38"/>
      <c r="B838" s="39"/>
      <c r="C838" s="212" t="s">
        <v>1338</v>
      </c>
      <c r="D838" s="212" t="s">
        <v>137</v>
      </c>
      <c r="E838" s="213" t="s">
        <v>1339</v>
      </c>
      <c r="F838" s="214" t="s">
        <v>1340</v>
      </c>
      <c r="G838" s="215" t="s">
        <v>140</v>
      </c>
      <c r="H838" s="216">
        <v>240.15799999999999</v>
      </c>
      <c r="I838" s="217"/>
      <c r="J838" s="218">
        <f>ROUND(I838*H838,2)</f>
        <v>0</v>
      </c>
      <c r="K838" s="219"/>
      <c r="L838" s="44"/>
      <c r="M838" s="220" t="s">
        <v>1</v>
      </c>
      <c r="N838" s="221" t="s">
        <v>44</v>
      </c>
      <c r="O838" s="91"/>
      <c r="P838" s="222">
        <f>O838*H838</f>
        <v>0</v>
      </c>
      <c r="Q838" s="222">
        <v>0</v>
      </c>
      <c r="R838" s="222">
        <f>Q838*H838</f>
        <v>0</v>
      </c>
      <c r="S838" s="222">
        <v>0</v>
      </c>
      <c r="T838" s="223">
        <f>S838*H838</f>
        <v>0</v>
      </c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R838" s="224" t="s">
        <v>224</v>
      </c>
      <c r="AT838" s="224" t="s">
        <v>137</v>
      </c>
      <c r="AU838" s="224" t="s">
        <v>142</v>
      </c>
      <c r="AY838" s="17" t="s">
        <v>135</v>
      </c>
      <c r="BE838" s="225">
        <f>IF(N838="základní",J838,0)</f>
        <v>0</v>
      </c>
      <c r="BF838" s="225">
        <f>IF(N838="snížená",J838,0)</f>
        <v>0</v>
      </c>
      <c r="BG838" s="225">
        <f>IF(N838="zákl. přenesená",J838,0)</f>
        <v>0</v>
      </c>
      <c r="BH838" s="225">
        <f>IF(N838="sníž. přenesená",J838,0)</f>
        <v>0</v>
      </c>
      <c r="BI838" s="225">
        <f>IF(N838="nulová",J838,0)</f>
        <v>0</v>
      </c>
      <c r="BJ838" s="17" t="s">
        <v>142</v>
      </c>
      <c r="BK838" s="225">
        <f>ROUND(I838*H838,2)</f>
        <v>0</v>
      </c>
      <c r="BL838" s="17" t="s">
        <v>224</v>
      </c>
      <c r="BM838" s="224" t="s">
        <v>1341</v>
      </c>
    </row>
    <row r="839" s="13" customFormat="1">
      <c r="A839" s="13"/>
      <c r="B839" s="226"/>
      <c r="C839" s="227"/>
      <c r="D839" s="228" t="s">
        <v>153</v>
      </c>
      <c r="E839" s="229" t="s">
        <v>1</v>
      </c>
      <c r="F839" s="230" t="s">
        <v>320</v>
      </c>
      <c r="G839" s="227"/>
      <c r="H839" s="229" t="s">
        <v>1</v>
      </c>
      <c r="I839" s="231"/>
      <c r="J839" s="227"/>
      <c r="K839" s="227"/>
      <c r="L839" s="232"/>
      <c r="M839" s="233"/>
      <c r="N839" s="234"/>
      <c r="O839" s="234"/>
      <c r="P839" s="234"/>
      <c r="Q839" s="234"/>
      <c r="R839" s="234"/>
      <c r="S839" s="234"/>
      <c r="T839" s="235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6" t="s">
        <v>153</v>
      </c>
      <c r="AU839" s="236" t="s">
        <v>142</v>
      </c>
      <c r="AV839" s="13" t="s">
        <v>83</v>
      </c>
      <c r="AW839" s="13" t="s">
        <v>32</v>
      </c>
      <c r="AX839" s="13" t="s">
        <v>78</v>
      </c>
      <c r="AY839" s="236" t="s">
        <v>135</v>
      </c>
    </row>
    <row r="840" s="14" customFormat="1">
      <c r="A840" s="14"/>
      <c r="B840" s="237"/>
      <c r="C840" s="238"/>
      <c r="D840" s="228" t="s">
        <v>153</v>
      </c>
      <c r="E840" s="239" t="s">
        <v>1</v>
      </c>
      <c r="F840" s="240" t="s">
        <v>1342</v>
      </c>
      <c r="G840" s="238"/>
      <c r="H840" s="241">
        <v>62.354999999999997</v>
      </c>
      <c r="I840" s="242"/>
      <c r="J840" s="238"/>
      <c r="K840" s="238"/>
      <c r="L840" s="243"/>
      <c r="M840" s="244"/>
      <c r="N840" s="245"/>
      <c r="O840" s="245"/>
      <c r="P840" s="245"/>
      <c r="Q840" s="245"/>
      <c r="R840" s="245"/>
      <c r="S840" s="245"/>
      <c r="T840" s="246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47" t="s">
        <v>153</v>
      </c>
      <c r="AU840" s="247" t="s">
        <v>142</v>
      </c>
      <c r="AV840" s="14" t="s">
        <v>142</v>
      </c>
      <c r="AW840" s="14" t="s">
        <v>32</v>
      </c>
      <c r="AX840" s="14" t="s">
        <v>78</v>
      </c>
      <c r="AY840" s="247" t="s">
        <v>135</v>
      </c>
    </row>
    <row r="841" s="13" customFormat="1">
      <c r="A841" s="13"/>
      <c r="B841" s="226"/>
      <c r="C841" s="227"/>
      <c r="D841" s="228" t="s">
        <v>153</v>
      </c>
      <c r="E841" s="229" t="s">
        <v>1</v>
      </c>
      <c r="F841" s="230" t="s">
        <v>446</v>
      </c>
      <c r="G841" s="227"/>
      <c r="H841" s="229" t="s">
        <v>1</v>
      </c>
      <c r="I841" s="231"/>
      <c r="J841" s="227"/>
      <c r="K841" s="227"/>
      <c r="L841" s="232"/>
      <c r="M841" s="233"/>
      <c r="N841" s="234"/>
      <c r="O841" s="234"/>
      <c r="P841" s="234"/>
      <c r="Q841" s="234"/>
      <c r="R841" s="234"/>
      <c r="S841" s="234"/>
      <c r="T841" s="235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6" t="s">
        <v>153</v>
      </c>
      <c r="AU841" s="236" t="s">
        <v>142</v>
      </c>
      <c r="AV841" s="13" t="s">
        <v>83</v>
      </c>
      <c r="AW841" s="13" t="s">
        <v>32</v>
      </c>
      <c r="AX841" s="13" t="s">
        <v>78</v>
      </c>
      <c r="AY841" s="236" t="s">
        <v>135</v>
      </c>
    </row>
    <row r="842" s="14" customFormat="1">
      <c r="A842" s="14"/>
      <c r="B842" s="237"/>
      <c r="C842" s="238"/>
      <c r="D842" s="228" t="s">
        <v>153</v>
      </c>
      <c r="E842" s="239" t="s">
        <v>1</v>
      </c>
      <c r="F842" s="240" t="s">
        <v>1343</v>
      </c>
      <c r="G842" s="238"/>
      <c r="H842" s="241">
        <v>41.445</v>
      </c>
      <c r="I842" s="242"/>
      <c r="J842" s="238"/>
      <c r="K842" s="238"/>
      <c r="L842" s="243"/>
      <c r="M842" s="244"/>
      <c r="N842" s="245"/>
      <c r="O842" s="245"/>
      <c r="P842" s="245"/>
      <c r="Q842" s="245"/>
      <c r="R842" s="245"/>
      <c r="S842" s="245"/>
      <c r="T842" s="246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47" t="s">
        <v>153</v>
      </c>
      <c r="AU842" s="247" t="s">
        <v>142</v>
      </c>
      <c r="AV842" s="14" t="s">
        <v>142</v>
      </c>
      <c r="AW842" s="14" t="s">
        <v>32</v>
      </c>
      <c r="AX842" s="14" t="s">
        <v>78</v>
      </c>
      <c r="AY842" s="247" t="s">
        <v>135</v>
      </c>
    </row>
    <row r="843" s="13" customFormat="1">
      <c r="A843" s="13"/>
      <c r="B843" s="226"/>
      <c r="C843" s="227"/>
      <c r="D843" s="228" t="s">
        <v>153</v>
      </c>
      <c r="E843" s="229" t="s">
        <v>1</v>
      </c>
      <c r="F843" s="230" t="s">
        <v>448</v>
      </c>
      <c r="G843" s="227"/>
      <c r="H843" s="229" t="s">
        <v>1</v>
      </c>
      <c r="I843" s="231"/>
      <c r="J843" s="227"/>
      <c r="K843" s="227"/>
      <c r="L843" s="232"/>
      <c r="M843" s="233"/>
      <c r="N843" s="234"/>
      <c r="O843" s="234"/>
      <c r="P843" s="234"/>
      <c r="Q843" s="234"/>
      <c r="R843" s="234"/>
      <c r="S843" s="234"/>
      <c r="T843" s="235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6" t="s">
        <v>153</v>
      </c>
      <c r="AU843" s="236" t="s">
        <v>142</v>
      </c>
      <c r="AV843" s="13" t="s">
        <v>83</v>
      </c>
      <c r="AW843" s="13" t="s">
        <v>32</v>
      </c>
      <c r="AX843" s="13" t="s">
        <v>78</v>
      </c>
      <c r="AY843" s="236" t="s">
        <v>135</v>
      </c>
    </row>
    <row r="844" s="14" customFormat="1">
      <c r="A844" s="14"/>
      <c r="B844" s="237"/>
      <c r="C844" s="238"/>
      <c r="D844" s="228" t="s">
        <v>153</v>
      </c>
      <c r="E844" s="239" t="s">
        <v>1</v>
      </c>
      <c r="F844" s="240" t="s">
        <v>1344</v>
      </c>
      <c r="G844" s="238"/>
      <c r="H844" s="241">
        <v>42.299999999999997</v>
      </c>
      <c r="I844" s="242"/>
      <c r="J844" s="238"/>
      <c r="K844" s="238"/>
      <c r="L844" s="243"/>
      <c r="M844" s="244"/>
      <c r="N844" s="245"/>
      <c r="O844" s="245"/>
      <c r="P844" s="245"/>
      <c r="Q844" s="245"/>
      <c r="R844" s="245"/>
      <c r="S844" s="245"/>
      <c r="T844" s="246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47" t="s">
        <v>153</v>
      </c>
      <c r="AU844" s="247" t="s">
        <v>142</v>
      </c>
      <c r="AV844" s="14" t="s">
        <v>142</v>
      </c>
      <c r="AW844" s="14" t="s">
        <v>32</v>
      </c>
      <c r="AX844" s="14" t="s">
        <v>78</v>
      </c>
      <c r="AY844" s="247" t="s">
        <v>135</v>
      </c>
    </row>
    <row r="845" s="13" customFormat="1">
      <c r="A845" s="13"/>
      <c r="B845" s="226"/>
      <c r="C845" s="227"/>
      <c r="D845" s="228" t="s">
        <v>153</v>
      </c>
      <c r="E845" s="229" t="s">
        <v>1</v>
      </c>
      <c r="F845" s="230" t="s">
        <v>450</v>
      </c>
      <c r="G845" s="227"/>
      <c r="H845" s="229" t="s">
        <v>1</v>
      </c>
      <c r="I845" s="231"/>
      <c r="J845" s="227"/>
      <c r="K845" s="227"/>
      <c r="L845" s="232"/>
      <c r="M845" s="233"/>
      <c r="N845" s="234"/>
      <c r="O845" s="234"/>
      <c r="P845" s="234"/>
      <c r="Q845" s="234"/>
      <c r="R845" s="234"/>
      <c r="S845" s="234"/>
      <c r="T845" s="235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6" t="s">
        <v>153</v>
      </c>
      <c r="AU845" s="236" t="s">
        <v>142</v>
      </c>
      <c r="AV845" s="13" t="s">
        <v>83</v>
      </c>
      <c r="AW845" s="13" t="s">
        <v>32</v>
      </c>
      <c r="AX845" s="13" t="s">
        <v>78</v>
      </c>
      <c r="AY845" s="236" t="s">
        <v>135</v>
      </c>
    </row>
    <row r="846" s="14" customFormat="1">
      <c r="A846" s="14"/>
      <c r="B846" s="237"/>
      <c r="C846" s="238"/>
      <c r="D846" s="228" t="s">
        <v>153</v>
      </c>
      <c r="E846" s="239" t="s">
        <v>1</v>
      </c>
      <c r="F846" s="240" t="s">
        <v>1345</v>
      </c>
      <c r="G846" s="238"/>
      <c r="H846" s="241">
        <v>94.058000000000007</v>
      </c>
      <c r="I846" s="242"/>
      <c r="J846" s="238"/>
      <c r="K846" s="238"/>
      <c r="L846" s="243"/>
      <c r="M846" s="244"/>
      <c r="N846" s="245"/>
      <c r="O846" s="245"/>
      <c r="P846" s="245"/>
      <c r="Q846" s="245"/>
      <c r="R846" s="245"/>
      <c r="S846" s="245"/>
      <c r="T846" s="246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7" t="s">
        <v>153</v>
      </c>
      <c r="AU846" s="247" t="s">
        <v>142</v>
      </c>
      <c r="AV846" s="14" t="s">
        <v>142</v>
      </c>
      <c r="AW846" s="14" t="s">
        <v>32</v>
      </c>
      <c r="AX846" s="14" t="s">
        <v>78</v>
      </c>
      <c r="AY846" s="247" t="s">
        <v>135</v>
      </c>
    </row>
    <row r="847" s="15" customFormat="1">
      <c r="A847" s="15"/>
      <c r="B847" s="248"/>
      <c r="C847" s="249"/>
      <c r="D847" s="228" t="s">
        <v>153</v>
      </c>
      <c r="E847" s="250" t="s">
        <v>1</v>
      </c>
      <c r="F847" s="251" t="s">
        <v>158</v>
      </c>
      <c r="G847" s="249"/>
      <c r="H847" s="252">
        <v>240.15800000000002</v>
      </c>
      <c r="I847" s="253"/>
      <c r="J847" s="249"/>
      <c r="K847" s="249"/>
      <c r="L847" s="254"/>
      <c r="M847" s="255"/>
      <c r="N847" s="256"/>
      <c r="O847" s="256"/>
      <c r="P847" s="256"/>
      <c r="Q847" s="256"/>
      <c r="R847" s="256"/>
      <c r="S847" s="256"/>
      <c r="T847" s="257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T847" s="258" t="s">
        <v>153</v>
      </c>
      <c r="AU847" s="258" t="s">
        <v>142</v>
      </c>
      <c r="AV847" s="15" t="s">
        <v>141</v>
      </c>
      <c r="AW847" s="15" t="s">
        <v>32</v>
      </c>
      <c r="AX847" s="15" t="s">
        <v>83</v>
      </c>
      <c r="AY847" s="258" t="s">
        <v>135</v>
      </c>
    </row>
    <row r="848" s="2" customFormat="1" ht="24.15" customHeight="1">
      <c r="A848" s="38"/>
      <c r="B848" s="39"/>
      <c r="C848" s="212" t="s">
        <v>1346</v>
      </c>
      <c r="D848" s="212" t="s">
        <v>137</v>
      </c>
      <c r="E848" s="213" t="s">
        <v>1347</v>
      </c>
      <c r="F848" s="214" t="s">
        <v>1348</v>
      </c>
      <c r="G848" s="215" t="s">
        <v>140</v>
      </c>
      <c r="H848" s="216">
        <v>240.15799999999999</v>
      </c>
      <c r="I848" s="217"/>
      <c r="J848" s="218">
        <f>ROUND(I848*H848,2)</f>
        <v>0</v>
      </c>
      <c r="K848" s="219"/>
      <c r="L848" s="44"/>
      <c r="M848" s="220" t="s">
        <v>1</v>
      </c>
      <c r="N848" s="221" t="s">
        <v>44</v>
      </c>
      <c r="O848" s="91"/>
      <c r="P848" s="222">
        <f>O848*H848</f>
        <v>0</v>
      </c>
      <c r="Q848" s="222">
        <v>0.00021000000000000001</v>
      </c>
      <c r="R848" s="222">
        <f>Q848*H848</f>
        <v>0.050433180000000001</v>
      </c>
      <c r="S848" s="222">
        <v>0</v>
      </c>
      <c r="T848" s="223">
        <f>S848*H848</f>
        <v>0</v>
      </c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R848" s="224" t="s">
        <v>224</v>
      </c>
      <c r="AT848" s="224" t="s">
        <v>137</v>
      </c>
      <c r="AU848" s="224" t="s">
        <v>142</v>
      </c>
      <c r="AY848" s="17" t="s">
        <v>135</v>
      </c>
      <c r="BE848" s="225">
        <f>IF(N848="základní",J848,0)</f>
        <v>0</v>
      </c>
      <c r="BF848" s="225">
        <f>IF(N848="snížená",J848,0)</f>
        <v>0</v>
      </c>
      <c r="BG848" s="225">
        <f>IF(N848="zákl. přenesená",J848,0)</f>
        <v>0</v>
      </c>
      <c r="BH848" s="225">
        <f>IF(N848="sníž. přenesená",J848,0)</f>
        <v>0</v>
      </c>
      <c r="BI848" s="225">
        <f>IF(N848="nulová",J848,0)</f>
        <v>0</v>
      </c>
      <c r="BJ848" s="17" t="s">
        <v>142</v>
      </c>
      <c r="BK848" s="225">
        <f>ROUND(I848*H848,2)</f>
        <v>0</v>
      </c>
      <c r="BL848" s="17" t="s">
        <v>224</v>
      </c>
      <c r="BM848" s="224" t="s">
        <v>1349</v>
      </c>
    </row>
    <row r="849" s="14" customFormat="1">
      <c r="A849" s="14"/>
      <c r="B849" s="237"/>
      <c r="C849" s="238"/>
      <c r="D849" s="228" t="s">
        <v>153</v>
      </c>
      <c r="E849" s="239" t="s">
        <v>1</v>
      </c>
      <c r="F849" s="240" t="s">
        <v>1350</v>
      </c>
      <c r="G849" s="238"/>
      <c r="H849" s="241">
        <v>240.15799999999999</v>
      </c>
      <c r="I849" s="242"/>
      <c r="J849" s="238"/>
      <c r="K849" s="238"/>
      <c r="L849" s="243"/>
      <c r="M849" s="244"/>
      <c r="N849" s="245"/>
      <c r="O849" s="245"/>
      <c r="P849" s="245"/>
      <c r="Q849" s="245"/>
      <c r="R849" s="245"/>
      <c r="S849" s="245"/>
      <c r="T849" s="246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47" t="s">
        <v>153</v>
      </c>
      <c r="AU849" s="247" t="s">
        <v>142</v>
      </c>
      <c r="AV849" s="14" t="s">
        <v>142</v>
      </c>
      <c r="AW849" s="14" t="s">
        <v>32</v>
      </c>
      <c r="AX849" s="14" t="s">
        <v>83</v>
      </c>
      <c r="AY849" s="247" t="s">
        <v>135</v>
      </c>
    </row>
    <row r="850" s="2" customFormat="1" ht="33" customHeight="1">
      <c r="A850" s="38"/>
      <c r="B850" s="39"/>
      <c r="C850" s="212" t="s">
        <v>1351</v>
      </c>
      <c r="D850" s="212" t="s">
        <v>137</v>
      </c>
      <c r="E850" s="213" t="s">
        <v>1352</v>
      </c>
      <c r="F850" s="214" t="s">
        <v>1353</v>
      </c>
      <c r="G850" s="215" t="s">
        <v>140</v>
      </c>
      <c r="H850" s="216">
        <v>240.15799999999999</v>
      </c>
      <c r="I850" s="217"/>
      <c r="J850" s="218">
        <f>ROUND(I850*H850,2)</f>
        <v>0</v>
      </c>
      <c r="K850" s="219"/>
      <c r="L850" s="44"/>
      <c r="M850" s="220" t="s">
        <v>1</v>
      </c>
      <c r="N850" s="221" t="s">
        <v>44</v>
      </c>
      <c r="O850" s="91"/>
      <c r="P850" s="222">
        <f>O850*H850</f>
        <v>0</v>
      </c>
      <c r="Q850" s="222">
        <v>0.00029999999999999997</v>
      </c>
      <c r="R850" s="222">
        <f>Q850*H850</f>
        <v>0.072047399999999984</v>
      </c>
      <c r="S850" s="222">
        <v>0</v>
      </c>
      <c r="T850" s="223">
        <f>S850*H850</f>
        <v>0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224" t="s">
        <v>224</v>
      </c>
      <c r="AT850" s="224" t="s">
        <v>137</v>
      </c>
      <c r="AU850" s="224" t="s">
        <v>142</v>
      </c>
      <c r="AY850" s="17" t="s">
        <v>135</v>
      </c>
      <c r="BE850" s="225">
        <f>IF(N850="základní",J850,0)</f>
        <v>0</v>
      </c>
      <c r="BF850" s="225">
        <f>IF(N850="snížená",J850,0)</f>
        <v>0</v>
      </c>
      <c r="BG850" s="225">
        <f>IF(N850="zákl. přenesená",J850,0)</f>
        <v>0</v>
      </c>
      <c r="BH850" s="225">
        <f>IF(N850="sníž. přenesená",J850,0)</f>
        <v>0</v>
      </c>
      <c r="BI850" s="225">
        <f>IF(N850="nulová",J850,0)</f>
        <v>0</v>
      </c>
      <c r="BJ850" s="17" t="s">
        <v>142</v>
      </c>
      <c r="BK850" s="225">
        <f>ROUND(I850*H850,2)</f>
        <v>0</v>
      </c>
      <c r="BL850" s="17" t="s">
        <v>224</v>
      </c>
      <c r="BM850" s="224" t="s">
        <v>1354</v>
      </c>
    </row>
    <row r="851" s="14" customFormat="1">
      <c r="A851" s="14"/>
      <c r="B851" s="237"/>
      <c r="C851" s="238"/>
      <c r="D851" s="228" t="s">
        <v>153</v>
      </c>
      <c r="E851" s="239" t="s">
        <v>1</v>
      </c>
      <c r="F851" s="240" t="s">
        <v>1350</v>
      </c>
      <c r="G851" s="238"/>
      <c r="H851" s="241">
        <v>240.15799999999999</v>
      </c>
      <c r="I851" s="242"/>
      <c r="J851" s="238"/>
      <c r="K851" s="238"/>
      <c r="L851" s="243"/>
      <c r="M851" s="244"/>
      <c r="N851" s="245"/>
      <c r="O851" s="245"/>
      <c r="P851" s="245"/>
      <c r="Q851" s="245"/>
      <c r="R851" s="245"/>
      <c r="S851" s="245"/>
      <c r="T851" s="246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47" t="s">
        <v>153</v>
      </c>
      <c r="AU851" s="247" t="s">
        <v>142</v>
      </c>
      <c r="AV851" s="14" t="s">
        <v>142</v>
      </c>
      <c r="AW851" s="14" t="s">
        <v>32</v>
      </c>
      <c r="AX851" s="14" t="s">
        <v>83</v>
      </c>
      <c r="AY851" s="247" t="s">
        <v>135</v>
      </c>
    </row>
    <row r="852" s="12" customFormat="1" ht="25.92" customHeight="1">
      <c r="A852" s="12"/>
      <c r="B852" s="196"/>
      <c r="C852" s="197"/>
      <c r="D852" s="198" t="s">
        <v>77</v>
      </c>
      <c r="E852" s="199" t="s">
        <v>1355</v>
      </c>
      <c r="F852" s="199" t="s">
        <v>1356</v>
      </c>
      <c r="G852" s="197"/>
      <c r="H852" s="197"/>
      <c r="I852" s="200"/>
      <c r="J852" s="201">
        <f>BK852</f>
        <v>0</v>
      </c>
      <c r="K852" s="197"/>
      <c r="L852" s="202"/>
      <c r="M852" s="203"/>
      <c r="N852" s="204"/>
      <c r="O852" s="204"/>
      <c r="P852" s="205">
        <f>P853</f>
        <v>0</v>
      </c>
      <c r="Q852" s="204"/>
      <c r="R852" s="205">
        <f>R853</f>
        <v>0</v>
      </c>
      <c r="S852" s="204"/>
      <c r="T852" s="206">
        <f>T853</f>
        <v>0</v>
      </c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R852" s="207" t="s">
        <v>141</v>
      </c>
      <c r="AT852" s="208" t="s">
        <v>77</v>
      </c>
      <c r="AU852" s="208" t="s">
        <v>78</v>
      </c>
      <c r="AY852" s="207" t="s">
        <v>135</v>
      </c>
      <c r="BK852" s="209">
        <f>BK853</f>
        <v>0</v>
      </c>
    </row>
    <row r="853" s="12" customFormat="1" ht="22.8" customHeight="1">
      <c r="A853" s="12"/>
      <c r="B853" s="196"/>
      <c r="C853" s="197"/>
      <c r="D853" s="198" t="s">
        <v>77</v>
      </c>
      <c r="E853" s="210" t="s">
        <v>1357</v>
      </c>
      <c r="F853" s="210" t="s">
        <v>1358</v>
      </c>
      <c r="G853" s="197"/>
      <c r="H853" s="197"/>
      <c r="I853" s="200"/>
      <c r="J853" s="211">
        <f>BK853</f>
        <v>0</v>
      </c>
      <c r="K853" s="197"/>
      <c r="L853" s="202"/>
      <c r="M853" s="203"/>
      <c r="N853" s="204"/>
      <c r="O853" s="204"/>
      <c r="P853" s="205">
        <f>SUM(P854:P855)</f>
        <v>0</v>
      </c>
      <c r="Q853" s="204"/>
      <c r="R853" s="205">
        <f>SUM(R854:R855)</f>
        <v>0</v>
      </c>
      <c r="S853" s="204"/>
      <c r="T853" s="206">
        <f>SUM(T854:T855)</f>
        <v>0</v>
      </c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R853" s="207" t="s">
        <v>141</v>
      </c>
      <c r="AT853" s="208" t="s">
        <v>77</v>
      </c>
      <c r="AU853" s="208" t="s">
        <v>83</v>
      </c>
      <c r="AY853" s="207" t="s">
        <v>135</v>
      </c>
      <c r="BK853" s="209">
        <f>SUM(BK854:BK855)</f>
        <v>0</v>
      </c>
    </row>
    <row r="854" s="2" customFormat="1" ht="24.15" customHeight="1">
      <c r="A854" s="38"/>
      <c r="B854" s="39"/>
      <c r="C854" s="212" t="s">
        <v>1359</v>
      </c>
      <c r="D854" s="212" t="s">
        <v>137</v>
      </c>
      <c r="E854" s="213" t="s">
        <v>1360</v>
      </c>
      <c r="F854" s="214" t="s">
        <v>1361</v>
      </c>
      <c r="G854" s="215" t="s">
        <v>1362</v>
      </c>
      <c r="H854" s="216">
        <v>1</v>
      </c>
      <c r="I854" s="217"/>
      <c r="J854" s="218">
        <f>ROUND(I854*H854,2)</f>
        <v>0</v>
      </c>
      <c r="K854" s="219"/>
      <c r="L854" s="44"/>
      <c r="M854" s="220" t="s">
        <v>1</v>
      </c>
      <c r="N854" s="221" t="s">
        <v>44</v>
      </c>
      <c r="O854" s="91"/>
      <c r="P854" s="222">
        <f>O854*H854</f>
        <v>0</v>
      </c>
      <c r="Q854" s="222">
        <v>0</v>
      </c>
      <c r="R854" s="222">
        <f>Q854*H854</f>
        <v>0</v>
      </c>
      <c r="S854" s="222">
        <v>0</v>
      </c>
      <c r="T854" s="223">
        <f>S854*H854</f>
        <v>0</v>
      </c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  <c r="AE854" s="38"/>
      <c r="AR854" s="224" t="s">
        <v>1363</v>
      </c>
      <c r="AT854" s="224" t="s">
        <v>137</v>
      </c>
      <c r="AU854" s="224" t="s">
        <v>142</v>
      </c>
      <c r="AY854" s="17" t="s">
        <v>135</v>
      </c>
      <c r="BE854" s="225">
        <f>IF(N854="základní",J854,0)</f>
        <v>0</v>
      </c>
      <c r="BF854" s="225">
        <f>IF(N854="snížená",J854,0)</f>
        <v>0</v>
      </c>
      <c r="BG854" s="225">
        <f>IF(N854="zákl. přenesená",J854,0)</f>
        <v>0</v>
      </c>
      <c r="BH854" s="225">
        <f>IF(N854="sníž. přenesená",J854,0)</f>
        <v>0</v>
      </c>
      <c r="BI854" s="225">
        <f>IF(N854="nulová",J854,0)</f>
        <v>0</v>
      </c>
      <c r="BJ854" s="17" t="s">
        <v>142</v>
      </c>
      <c r="BK854" s="225">
        <f>ROUND(I854*H854,2)</f>
        <v>0</v>
      </c>
      <c r="BL854" s="17" t="s">
        <v>1363</v>
      </c>
      <c r="BM854" s="224" t="s">
        <v>1364</v>
      </c>
    </row>
    <row r="855" s="2" customFormat="1" ht="16.5" customHeight="1">
      <c r="A855" s="38"/>
      <c r="B855" s="39"/>
      <c r="C855" s="212" t="s">
        <v>1365</v>
      </c>
      <c r="D855" s="212" t="s">
        <v>137</v>
      </c>
      <c r="E855" s="213" t="s">
        <v>1366</v>
      </c>
      <c r="F855" s="214" t="s">
        <v>1367</v>
      </c>
      <c r="G855" s="215" t="s">
        <v>1362</v>
      </c>
      <c r="H855" s="216">
        <v>1</v>
      </c>
      <c r="I855" s="217"/>
      <c r="J855" s="218">
        <f>ROUND(I855*H855,2)</f>
        <v>0</v>
      </c>
      <c r="K855" s="219"/>
      <c r="L855" s="44"/>
      <c r="M855" s="220" t="s">
        <v>1</v>
      </c>
      <c r="N855" s="221" t="s">
        <v>44</v>
      </c>
      <c r="O855" s="91"/>
      <c r="P855" s="222">
        <f>O855*H855</f>
        <v>0</v>
      </c>
      <c r="Q855" s="222">
        <v>0</v>
      </c>
      <c r="R855" s="222">
        <f>Q855*H855</f>
        <v>0</v>
      </c>
      <c r="S855" s="222">
        <v>0</v>
      </c>
      <c r="T855" s="223">
        <f>S855*H855</f>
        <v>0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24" t="s">
        <v>1363</v>
      </c>
      <c r="AT855" s="224" t="s">
        <v>137</v>
      </c>
      <c r="AU855" s="224" t="s">
        <v>142</v>
      </c>
      <c r="AY855" s="17" t="s">
        <v>135</v>
      </c>
      <c r="BE855" s="225">
        <f>IF(N855="základní",J855,0)</f>
        <v>0</v>
      </c>
      <c r="BF855" s="225">
        <f>IF(N855="snížená",J855,0)</f>
        <v>0</v>
      </c>
      <c r="BG855" s="225">
        <f>IF(N855="zákl. přenesená",J855,0)</f>
        <v>0</v>
      </c>
      <c r="BH855" s="225">
        <f>IF(N855="sníž. přenesená",J855,0)</f>
        <v>0</v>
      </c>
      <c r="BI855" s="225">
        <f>IF(N855="nulová",J855,0)</f>
        <v>0</v>
      </c>
      <c r="BJ855" s="17" t="s">
        <v>142</v>
      </c>
      <c r="BK855" s="225">
        <f>ROUND(I855*H855,2)</f>
        <v>0</v>
      </c>
      <c r="BL855" s="17" t="s">
        <v>1363</v>
      </c>
      <c r="BM855" s="224" t="s">
        <v>1368</v>
      </c>
    </row>
    <row r="856" s="12" customFormat="1" ht="25.92" customHeight="1">
      <c r="A856" s="12"/>
      <c r="B856" s="196"/>
      <c r="C856" s="197"/>
      <c r="D856" s="198" t="s">
        <v>77</v>
      </c>
      <c r="E856" s="199" t="s">
        <v>1369</v>
      </c>
      <c r="F856" s="199" t="s">
        <v>1370</v>
      </c>
      <c r="G856" s="197"/>
      <c r="H856" s="197"/>
      <c r="I856" s="200"/>
      <c r="J856" s="201">
        <f>BK856</f>
        <v>0</v>
      </c>
      <c r="K856" s="197"/>
      <c r="L856" s="202"/>
      <c r="M856" s="203"/>
      <c r="N856" s="204"/>
      <c r="O856" s="204"/>
      <c r="P856" s="205">
        <f>P857+P860+P862</f>
        <v>0</v>
      </c>
      <c r="Q856" s="204"/>
      <c r="R856" s="205">
        <f>R857+R860+R862</f>
        <v>0</v>
      </c>
      <c r="S856" s="204"/>
      <c r="T856" s="206">
        <f>T857+T860+T862</f>
        <v>0</v>
      </c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R856" s="207" t="s">
        <v>165</v>
      </c>
      <c r="AT856" s="208" t="s">
        <v>77</v>
      </c>
      <c r="AU856" s="208" t="s">
        <v>78</v>
      </c>
      <c r="AY856" s="207" t="s">
        <v>135</v>
      </c>
      <c r="BK856" s="209">
        <f>BK857+BK860+BK862</f>
        <v>0</v>
      </c>
    </row>
    <row r="857" s="12" customFormat="1" ht="22.8" customHeight="1">
      <c r="A857" s="12"/>
      <c r="B857" s="196"/>
      <c r="C857" s="197"/>
      <c r="D857" s="198" t="s">
        <v>77</v>
      </c>
      <c r="E857" s="210" t="s">
        <v>1371</v>
      </c>
      <c r="F857" s="210" t="s">
        <v>1372</v>
      </c>
      <c r="G857" s="197"/>
      <c r="H857" s="197"/>
      <c r="I857" s="200"/>
      <c r="J857" s="211">
        <f>BK857</f>
        <v>0</v>
      </c>
      <c r="K857" s="197"/>
      <c r="L857" s="202"/>
      <c r="M857" s="203"/>
      <c r="N857" s="204"/>
      <c r="O857" s="204"/>
      <c r="P857" s="205">
        <f>SUM(P858:P859)</f>
        <v>0</v>
      </c>
      <c r="Q857" s="204"/>
      <c r="R857" s="205">
        <f>SUM(R858:R859)</f>
        <v>0</v>
      </c>
      <c r="S857" s="204"/>
      <c r="T857" s="206">
        <f>SUM(T858:T859)</f>
        <v>0</v>
      </c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R857" s="207" t="s">
        <v>165</v>
      </c>
      <c r="AT857" s="208" t="s">
        <v>77</v>
      </c>
      <c r="AU857" s="208" t="s">
        <v>83</v>
      </c>
      <c r="AY857" s="207" t="s">
        <v>135</v>
      </c>
      <c r="BK857" s="209">
        <f>SUM(BK858:BK859)</f>
        <v>0</v>
      </c>
    </row>
    <row r="858" s="2" customFormat="1" ht="21.75" customHeight="1">
      <c r="A858" s="38"/>
      <c r="B858" s="39"/>
      <c r="C858" s="212" t="s">
        <v>1373</v>
      </c>
      <c r="D858" s="212" t="s">
        <v>137</v>
      </c>
      <c r="E858" s="213" t="s">
        <v>1374</v>
      </c>
      <c r="F858" s="214" t="s">
        <v>1375</v>
      </c>
      <c r="G858" s="215" t="s">
        <v>1362</v>
      </c>
      <c r="H858" s="216">
        <v>1</v>
      </c>
      <c r="I858" s="217"/>
      <c r="J858" s="218">
        <f>ROUND(I858*H858,2)</f>
        <v>0</v>
      </c>
      <c r="K858" s="219"/>
      <c r="L858" s="44"/>
      <c r="M858" s="220" t="s">
        <v>1</v>
      </c>
      <c r="N858" s="221" t="s">
        <v>44</v>
      </c>
      <c r="O858" s="91"/>
      <c r="P858" s="222">
        <f>O858*H858</f>
        <v>0</v>
      </c>
      <c r="Q858" s="222">
        <v>0</v>
      </c>
      <c r="R858" s="222">
        <f>Q858*H858</f>
        <v>0</v>
      </c>
      <c r="S858" s="222">
        <v>0</v>
      </c>
      <c r="T858" s="223">
        <f>S858*H858</f>
        <v>0</v>
      </c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  <c r="AE858" s="38"/>
      <c r="AR858" s="224" t="s">
        <v>1376</v>
      </c>
      <c r="AT858" s="224" t="s">
        <v>137</v>
      </c>
      <c r="AU858" s="224" t="s">
        <v>142</v>
      </c>
      <c r="AY858" s="17" t="s">
        <v>135</v>
      </c>
      <c r="BE858" s="225">
        <f>IF(N858="základní",J858,0)</f>
        <v>0</v>
      </c>
      <c r="BF858" s="225">
        <f>IF(N858="snížená",J858,0)</f>
        <v>0</v>
      </c>
      <c r="BG858" s="225">
        <f>IF(N858="zákl. přenesená",J858,0)</f>
        <v>0</v>
      </c>
      <c r="BH858" s="225">
        <f>IF(N858="sníž. přenesená",J858,0)</f>
        <v>0</v>
      </c>
      <c r="BI858" s="225">
        <f>IF(N858="nulová",J858,0)</f>
        <v>0</v>
      </c>
      <c r="BJ858" s="17" t="s">
        <v>142</v>
      </c>
      <c r="BK858" s="225">
        <f>ROUND(I858*H858,2)</f>
        <v>0</v>
      </c>
      <c r="BL858" s="17" t="s">
        <v>1376</v>
      </c>
      <c r="BM858" s="224" t="s">
        <v>1377</v>
      </c>
    </row>
    <row r="859" s="2" customFormat="1" ht="16.5" customHeight="1">
      <c r="A859" s="38"/>
      <c r="B859" s="39"/>
      <c r="C859" s="212" t="s">
        <v>1378</v>
      </c>
      <c r="D859" s="212" t="s">
        <v>137</v>
      </c>
      <c r="E859" s="213" t="s">
        <v>1379</v>
      </c>
      <c r="F859" s="214" t="s">
        <v>1380</v>
      </c>
      <c r="G859" s="215" t="s">
        <v>1362</v>
      </c>
      <c r="H859" s="216">
        <v>1</v>
      </c>
      <c r="I859" s="217"/>
      <c r="J859" s="218">
        <f>ROUND(I859*H859,2)</f>
        <v>0</v>
      </c>
      <c r="K859" s="219"/>
      <c r="L859" s="44"/>
      <c r="M859" s="220" t="s">
        <v>1</v>
      </c>
      <c r="N859" s="221" t="s">
        <v>44</v>
      </c>
      <c r="O859" s="91"/>
      <c r="P859" s="222">
        <f>O859*H859</f>
        <v>0</v>
      </c>
      <c r="Q859" s="222">
        <v>0</v>
      </c>
      <c r="R859" s="222">
        <f>Q859*H859</f>
        <v>0</v>
      </c>
      <c r="S859" s="222">
        <v>0</v>
      </c>
      <c r="T859" s="223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24" t="s">
        <v>1376</v>
      </c>
      <c r="AT859" s="224" t="s">
        <v>137</v>
      </c>
      <c r="AU859" s="224" t="s">
        <v>142</v>
      </c>
      <c r="AY859" s="17" t="s">
        <v>135</v>
      </c>
      <c r="BE859" s="225">
        <f>IF(N859="základní",J859,0)</f>
        <v>0</v>
      </c>
      <c r="BF859" s="225">
        <f>IF(N859="snížená",J859,0)</f>
        <v>0</v>
      </c>
      <c r="BG859" s="225">
        <f>IF(N859="zákl. přenesená",J859,0)</f>
        <v>0</v>
      </c>
      <c r="BH859" s="225">
        <f>IF(N859="sníž. přenesená",J859,0)</f>
        <v>0</v>
      </c>
      <c r="BI859" s="225">
        <f>IF(N859="nulová",J859,0)</f>
        <v>0</v>
      </c>
      <c r="BJ859" s="17" t="s">
        <v>142</v>
      </c>
      <c r="BK859" s="225">
        <f>ROUND(I859*H859,2)</f>
        <v>0</v>
      </c>
      <c r="BL859" s="17" t="s">
        <v>1376</v>
      </c>
      <c r="BM859" s="224" t="s">
        <v>1381</v>
      </c>
    </row>
    <row r="860" s="12" customFormat="1" ht="22.8" customHeight="1">
      <c r="A860" s="12"/>
      <c r="B860" s="196"/>
      <c r="C860" s="197"/>
      <c r="D860" s="198" t="s">
        <v>77</v>
      </c>
      <c r="E860" s="210" t="s">
        <v>1382</v>
      </c>
      <c r="F860" s="210" t="s">
        <v>1383</v>
      </c>
      <c r="G860" s="197"/>
      <c r="H860" s="197"/>
      <c r="I860" s="200"/>
      <c r="J860" s="211">
        <f>BK860</f>
        <v>0</v>
      </c>
      <c r="K860" s="197"/>
      <c r="L860" s="202"/>
      <c r="M860" s="203"/>
      <c r="N860" s="204"/>
      <c r="O860" s="204"/>
      <c r="P860" s="205">
        <f>P861</f>
        <v>0</v>
      </c>
      <c r="Q860" s="204"/>
      <c r="R860" s="205">
        <f>R861</f>
        <v>0</v>
      </c>
      <c r="S860" s="204"/>
      <c r="T860" s="206">
        <f>T861</f>
        <v>0</v>
      </c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R860" s="207" t="s">
        <v>165</v>
      </c>
      <c r="AT860" s="208" t="s">
        <v>77</v>
      </c>
      <c r="AU860" s="208" t="s">
        <v>83</v>
      </c>
      <c r="AY860" s="207" t="s">
        <v>135</v>
      </c>
      <c r="BK860" s="209">
        <f>BK861</f>
        <v>0</v>
      </c>
    </row>
    <row r="861" s="2" customFormat="1" ht="16.5" customHeight="1">
      <c r="A861" s="38"/>
      <c r="B861" s="39"/>
      <c r="C861" s="212" t="s">
        <v>1384</v>
      </c>
      <c r="D861" s="212" t="s">
        <v>137</v>
      </c>
      <c r="E861" s="213" t="s">
        <v>1385</v>
      </c>
      <c r="F861" s="214" t="s">
        <v>1383</v>
      </c>
      <c r="G861" s="215" t="s">
        <v>1362</v>
      </c>
      <c r="H861" s="216">
        <v>1</v>
      </c>
      <c r="I861" s="217"/>
      <c r="J861" s="218">
        <f>ROUND(I861*H861,2)</f>
        <v>0</v>
      </c>
      <c r="K861" s="219"/>
      <c r="L861" s="44"/>
      <c r="M861" s="220" t="s">
        <v>1</v>
      </c>
      <c r="N861" s="221" t="s">
        <v>44</v>
      </c>
      <c r="O861" s="91"/>
      <c r="P861" s="222">
        <f>O861*H861</f>
        <v>0</v>
      </c>
      <c r="Q861" s="222">
        <v>0</v>
      </c>
      <c r="R861" s="222">
        <f>Q861*H861</f>
        <v>0</v>
      </c>
      <c r="S861" s="222">
        <v>0</v>
      </c>
      <c r="T861" s="223">
        <f>S861*H861</f>
        <v>0</v>
      </c>
      <c r="U861" s="38"/>
      <c r="V861" s="38"/>
      <c r="W861" s="38"/>
      <c r="X861" s="38"/>
      <c r="Y861" s="38"/>
      <c r="Z861" s="38"/>
      <c r="AA861" s="38"/>
      <c r="AB861" s="38"/>
      <c r="AC861" s="38"/>
      <c r="AD861" s="38"/>
      <c r="AE861" s="38"/>
      <c r="AR861" s="224" t="s">
        <v>1376</v>
      </c>
      <c r="AT861" s="224" t="s">
        <v>137</v>
      </c>
      <c r="AU861" s="224" t="s">
        <v>142</v>
      </c>
      <c r="AY861" s="17" t="s">
        <v>135</v>
      </c>
      <c r="BE861" s="225">
        <f>IF(N861="základní",J861,0)</f>
        <v>0</v>
      </c>
      <c r="BF861" s="225">
        <f>IF(N861="snížená",J861,0)</f>
        <v>0</v>
      </c>
      <c r="BG861" s="225">
        <f>IF(N861="zákl. přenesená",J861,0)</f>
        <v>0</v>
      </c>
      <c r="BH861" s="225">
        <f>IF(N861="sníž. přenesená",J861,0)</f>
        <v>0</v>
      </c>
      <c r="BI861" s="225">
        <f>IF(N861="nulová",J861,0)</f>
        <v>0</v>
      </c>
      <c r="BJ861" s="17" t="s">
        <v>142</v>
      </c>
      <c r="BK861" s="225">
        <f>ROUND(I861*H861,2)</f>
        <v>0</v>
      </c>
      <c r="BL861" s="17" t="s">
        <v>1376</v>
      </c>
      <c r="BM861" s="224" t="s">
        <v>1386</v>
      </c>
    </row>
    <row r="862" s="12" customFormat="1" ht="22.8" customHeight="1">
      <c r="A862" s="12"/>
      <c r="B862" s="196"/>
      <c r="C862" s="197"/>
      <c r="D862" s="198" t="s">
        <v>77</v>
      </c>
      <c r="E862" s="210" t="s">
        <v>1387</v>
      </c>
      <c r="F862" s="210" t="s">
        <v>1388</v>
      </c>
      <c r="G862" s="197"/>
      <c r="H862" s="197"/>
      <c r="I862" s="200"/>
      <c r="J862" s="211">
        <f>BK862</f>
        <v>0</v>
      </c>
      <c r="K862" s="197"/>
      <c r="L862" s="202"/>
      <c r="M862" s="203"/>
      <c r="N862" s="204"/>
      <c r="O862" s="204"/>
      <c r="P862" s="205">
        <f>SUM(P863:P864)</f>
        <v>0</v>
      </c>
      <c r="Q862" s="204"/>
      <c r="R862" s="205">
        <f>SUM(R863:R864)</f>
        <v>0</v>
      </c>
      <c r="S862" s="204"/>
      <c r="T862" s="206">
        <f>SUM(T863:T864)</f>
        <v>0</v>
      </c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R862" s="207" t="s">
        <v>165</v>
      </c>
      <c r="AT862" s="208" t="s">
        <v>77</v>
      </c>
      <c r="AU862" s="208" t="s">
        <v>83</v>
      </c>
      <c r="AY862" s="207" t="s">
        <v>135</v>
      </c>
      <c r="BK862" s="209">
        <f>SUM(BK863:BK864)</f>
        <v>0</v>
      </c>
    </row>
    <row r="863" s="2" customFormat="1" ht="16.5" customHeight="1">
      <c r="A863" s="38"/>
      <c r="B863" s="39"/>
      <c r="C863" s="212" t="s">
        <v>1389</v>
      </c>
      <c r="D863" s="212" t="s">
        <v>137</v>
      </c>
      <c r="E863" s="213" t="s">
        <v>1390</v>
      </c>
      <c r="F863" s="214" t="s">
        <v>1391</v>
      </c>
      <c r="G863" s="215" t="s">
        <v>1362</v>
      </c>
      <c r="H863" s="216">
        <v>1</v>
      </c>
      <c r="I863" s="217"/>
      <c r="J863" s="218">
        <f>ROUND(I863*H863,2)</f>
        <v>0</v>
      </c>
      <c r="K863" s="219"/>
      <c r="L863" s="44"/>
      <c r="M863" s="220" t="s">
        <v>1</v>
      </c>
      <c r="N863" s="221" t="s">
        <v>44</v>
      </c>
      <c r="O863" s="91"/>
      <c r="P863" s="222">
        <f>O863*H863</f>
        <v>0</v>
      </c>
      <c r="Q863" s="222">
        <v>0</v>
      </c>
      <c r="R863" s="222">
        <f>Q863*H863</f>
        <v>0</v>
      </c>
      <c r="S863" s="222">
        <v>0</v>
      </c>
      <c r="T863" s="223">
        <f>S863*H863</f>
        <v>0</v>
      </c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  <c r="AE863" s="38"/>
      <c r="AR863" s="224" t="s">
        <v>1376</v>
      </c>
      <c r="AT863" s="224" t="s">
        <v>137</v>
      </c>
      <c r="AU863" s="224" t="s">
        <v>142</v>
      </c>
      <c r="AY863" s="17" t="s">
        <v>135</v>
      </c>
      <c r="BE863" s="225">
        <f>IF(N863="základní",J863,0)</f>
        <v>0</v>
      </c>
      <c r="BF863" s="225">
        <f>IF(N863="snížená",J863,0)</f>
        <v>0</v>
      </c>
      <c r="BG863" s="225">
        <f>IF(N863="zákl. přenesená",J863,0)</f>
        <v>0</v>
      </c>
      <c r="BH863" s="225">
        <f>IF(N863="sníž. přenesená",J863,0)</f>
        <v>0</v>
      </c>
      <c r="BI863" s="225">
        <f>IF(N863="nulová",J863,0)</f>
        <v>0</v>
      </c>
      <c r="BJ863" s="17" t="s">
        <v>142</v>
      </c>
      <c r="BK863" s="225">
        <f>ROUND(I863*H863,2)</f>
        <v>0</v>
      </c>
      <c r="BL863" s="17" t="s">
        <v>1376</v>
      </c>
      <c r="BM863" s="224" t="s">
        <v>1392</v>
      </c>
    </row>
    <row r="864" s="2" customFormat="1" ht="16.5" customHeight="1">
      <c r="A864" s="38"/>
      <c r="B864" s="39"/>
      <c r="C864" s="212" t="s">
        <v>1393</v>
      </c>
      <c r="D864" s="212" t="s">
        <v>137</v>
      </c>
      <c r="E864" s="213" t="s">
        <v>1394</v>
      </c>
      <c r="F864" s="214" t="s">
        <v>1395</v>
      </c>
      <c r="G864" s="215" t="s">
        <v>1362</v>
      </c>
      <c r="H864" s="216">
        <v>1</v>
      </c>
      <c r="I864" s="217"/>
      <c r="J864" s="218">
        <f>ROUND(I864*H864,2)</f>
        <v>0</v>
      </c>
      <c r="K864" s="219"/>
      <c r="L864" s="44"/>
      <c r="M864" s="270" t="s">
        <v>1</v>
      </c>
      <c r="N864" s="271" t="s">
        <v>44</v>
      </c>
      <c r="O864" s="272"/>
      <c r="P864" s="273">
        <f>O864*H864</f>
        <v>0</v>
      </c>
      <c r="Q864" s="273">
        <v>0</v>
      </c>
      <c r="R864" s="273">
        <f>Q864*H864</f>
        <v>0</v>
      </c>
      <c r="S864" s="273">
        <v>0</v>
      </c>
      <c r="T864" s="274">
        <f>S864*H864</f>
        <v>0</v>
      </c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R864" s="224" t="s">
        <v>1376</v>
      </c>
      <c r="AT864" s="224" t="s">
        <v>137</v>
      </c>
      <c r="AU864" s="224" t="s">
        <v>142</v>
      </c>
      <c r="AY864" s="17" t="s">
        <v>135</v>
      </c>
      <c r="BE864" s="225">
        <f>IF(N864="základní",J864,0)</f>
        <v>0</v>
      </c>
      <c r="BF864" s="225">
        <f>IF(N864="snížená",J864,0)</f>
        <v>0</v>
      </c>
      <c r="BG864" s="225">
        <f>IF(N864="zákl. přenesená",J864,0)</f>
        <v>0</v>
      </c>
      <c r="BH864" s="225">
        <f>IF(N864="sníž. přenesená",J864,0)</f>
        <v>0</v>
      </c>
      <c r="BI864" s="225">
        <f>IF(N864="nulová",J864,0)</f>
        <v>0</v>
      </c>
      <c r="BJ864" s="17" t="s">
        <v>142</v>
      </c>
      <c r="BK864" s="225">
        <f>ROUND(I864*H864,2)</f>
        <v>0</v>
      </c>
      <c r="BL864" s="17" t="s">
        <v>1376</v>
      </c>
      <c r="BM864" s="224" t="s">
        <v>1396</v>
      </c>
    </row>
    <row r="865" s="2" customFormat="1" ht="6.96" customHeight="1">
      <c r="A865" s="38"/>
      <c r="B865" s="66"/>
      <c r="C865" s="67"/>
      <c r="D865" s="67"/>
      <c r="E865" s="67"/>
      <c r="F865" s="67"/>
      <c r="G865" s="67"/>
      <c r="H865" s="67"/>
      <c r="I865" s="67"/>
      <c r="J865" s="67"/>
      <c r="K865" s="67"/>
      <c r="L865" s="44"/>
      <c r="M865" s="38"/>
      <c r="O865" s="38"/>
      <c r="P865" s="38"/>
      <c r="Q865" s="38"/>
      <c r="R865" s="38"/>
      <c r="S865" s="38"/>
      <c r="T865" s="38"/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</row>
  </sheetData>
  <sheetProtection sheet="1" autoFilter="0" formatColumns="0" formatRows="0" objects="1" scenarios="1" spinCount="100000" saltValue="FDxhQu+wF7AZeojWcvyH/4ck6SOcX81UkMZKQN+qPj+8DkYEDAQdsDhBGn+Pbhg3u3pp8xuRaK/Ax8oc8hAxsw==" hashValue="VxKprVvnb9iBeLPPIl/HnkZriqP02NDXStp1WW3Dj8cjrBuYUBbmKbFcM4EPx2rMvg8WyaaazBafy+Kpx/7R+A==" algorithmName="SHA-512" password="CC35"/>
  <autoFilter ref="C140:K864"/>
  <mergeCells count="6">
    <mergeCell ref="E7:H7"/>
    <mergeCell ref="E16:H16"/>
    <mergeCell ref="E25:H25"/>
    <mergeCell ref="E85:H85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ACERNBLS\LSada</dc:creator>
  <cp:lastModifiedBy>ACERNBLS\LSada</cp:lastModifiedBy>
  <dcterms:created xsi:type="dcterms:W3CDTF">2025-06-01T13:40:10Z</dcterms:created>
  <dcterms:modified xsi:type="dcterms:W3CDTF">2025-06-01T13:40:13Z</dcterms:modified>
</cp:coreProperties>
</file>